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odklady\2023\6519-23 gymnázium oprava hygien prostor\rozpočet\3\"/>
    </mc:Choice>
  </mc:AlternateContent>
  <bookViews>
    <workbookView xWindow="0" yWindow="0" windowWidth="0" windowHeight="0"/>
  </bookViews>
  <sheets>
    <sheet name="Rekapitulace zakázky" sheetId="1" r:id="rId1"/>
    <sheet name="D.1 - Architektonicko sta..." sheetId="2" r:id="rId2"/>
    <sheet name="VON - Vedlejší a ostatní 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'D.1 - Architektonicko sta...'!$C$97:$K$353</definedName>
    <definedName name="_xlnm.Print_Area" localSheetId="1">'D.1 - Architektonicko sta...'!$C$4:$J$39,'D.1 - Architektonicko sta...'!$C$45:$J$79,'D.1 - Architektonicko sta...'!$C$85:$K$353</definedName>
    <definedName name="_xlnm.Print_Titles" localSheetId="1">'D.1 - Architektonicko sta...'!$97:$97</definedName>
    <definedName name="_xlnm._FilterDatabase" localSheetId="2" hidden="1">'VON - Vedlejší a ostatní ...'!$C$81:$K$92</definedName>
    <definedName name="_xlnm.Print_Area" localSheetId="2">'VON - Vedlejší a ostatní ...'!$C$4:$J$39,'VON - Vedlejší a ostatní ...'!$C$45:$J$63,'VON - Vedlejší a ostatní ...'!$C$69:$K$92</definedName>
    <definedName name="_xlnm.Print_Titles" localSheetId="2">'VON - Vedlejší a ostatní ...'!$81:$81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48"/>
  <c i="2" r="J37"/>
  <c r="J36"/>
  <c i="1" r="AY55"/>
  <c i="2" r="J35"/>
  <c i="1" r="AX55"/>
  <c i="2"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J94"/>
  <c r="F94"/>
  <c r="F92"/>
  <c r="E90"/>
  <c r="J54"/>
  <c r="F54"/>
  <c r="F52"/>
  <c r="E50"/>
  <c r="J24"/>
  <c r="E24"/>
  <c r="J95"/>
  <c r="J23"/>
  <c r="J18"/>
  <c r="E18"/>
  <c r="F95"/>
  <c r="J17"/>
  <c r="J12"/>
  <c r="J52"/>
  <c r="E7"/>
  <c r="E48"/>
  <c i="1" r="L50"/>
  <c r="AM50"/>
  <c r="AM49"/>
  <c r="L49"/>
  <c r="AM47"/>
  <c r="L47"/>
  <c r="L45"/>
  <c r="L44"/>
  <c i="2" r="J350"/>
  <c r="BK346"/>
  <c r="BK342"/>
  <c r="J340"/>
  <c r="J334"/>
  <c r="BK331"/>
  <c r="BK329"/>
  <c r="J325"/>
  <c r="J323"/>
  <c r="BK303"/>
  <c r="BK297"/>
  <c r="BK291"/>
  <c r="J286"/>
  <c r="BK266"/>
  <c r="BK252"/>
  <c r="J230"/>
  <c r="J218"/>
  <c r="BK210"/>
  <c r="BK202"/>
  <c r="J200"/>
  <c r="J198"/>
  <c r="J178"/>
  <c r="J157"/>
  <c r="J150"/>
  <c r="BK198"/>
  <c r="J192"/>
  <c r="BK184"/>
  <c r="J180"/>
  <c r="J162"/>
  <c r="BK150"/>
  <c r="BK311"/>
  <c r="J298"/>
  <c r="J280"/>
  <c r="J243"/>
  <c r="J228"/>
  <c r="J348"/>
  <c r="J344"/>
  <c r="J338"/>
  <c r="BK327"/>
  <c r="BK305"/>
  <c r="J295"/>
  <c r="BK290"/>
  <c r="J287"/>
  <c r="J274"/>
  <c r="J261"/>
  <c r="BK256"/>
  <c r="BK250"/>
  <c r="BK243"/>
  <c r="BK242"/>
  <c r="J240"/>
  <c r="BK228"/>
  <c r="J226"/>
  <c r="J223"/>
  <c r="BK222"/>
  <c r="J221"/>
  <c r="J195"/>
  <c r="BK193"/>
  <c r="BK186"/>
  <c r="BK182"/>
  <c r="J181"/>
  <c r="BK177"/>
  <c r="J170"/>
  <c r="J155"/>
  <c r="J147"/>
  <c r="BK136"/>
  <c r="J132"/>
  <c r="BK128"/>
  <c r="J126"/>
  <c r="J122"/>
  <c r="BK114"/>
  <c r="J106"/>
  <c r="BK352"/>
  <c r="BK350"/>
  <c r="J346"/>
  <c r="J342"/>
  <c r="BK338"/>
  <c r="J319"/>
  <c r="J311"/>
  <c r="BK307"/>
  <c r="BK301"/>
  <c r="J293"/>
  <c r="BK287"/>
  <c r="J278"/>
  <c r="BK274"/>
  <c r="J269"/>
  <c r="J267"/>
  <c r="BK263"/>
  <c r="BK258"/>
  <c r="BK254"/>
  <c r="J246"/>
  <c r="BK240"/>
  <c r="J237"/>
  <c r="J232"/>
  <c r="J222"/>
  <c r="BK218"/>
  <c r="BK212"/>
  <c r="J206"/>
  <c r="BK200"/>
  <c r="BK195"/>
  <c r="J193"/>
  <c r="BK185"/>
  <c r="J182"/>
  <c r="BK175"/>
  <c r="J173"/>
  <c r="J145"/>
  <c r="J141"/>
  <c r="J134"/>
  <c r="BK126"/>
  <c r="J118"/>
  <c r="J336"/>
  <c r="J331"/>
  <c r="J327"/>
  <c r="BK323"/>
  <c r="J317"/>
  <c r="J309"/>
  <c r="J303"/>
  <c r="BK293"/>
  <c r="J284"/>
  <c r="J263"/>
  <c r="BK260"/>
  <c r="BK246"/>
  <c r="J239"/>
  <c r="J234"/>
  <c r="BK226"/>
  <c r="BK217"/>
  <c r="J212"/>
  <c r="BK206"/>
  <c r="J202"/>
  <c r="BK190"/>
  <c r="J185"/>
  <c r="BK178"/>
  <c r="J172"/>
  <c r="J165"/>
  <c r="BK159"/>
  <c r="J138"/>
  <c r="J130"/>
  <c r="BK116"/>
  <c r="J114"/>
  <c r="BK103"/>
  <c r="BK319"/>
  <c r="J297"/>
  <c r="BK280"/>
  <c r="BK276"/>
  <c r="BK267"/>
  <c r="J258"/>
  <c r="J250"/>
  <c r="J245"/>
  <c r="J233"/>
  <c r="J210"/>
  <c r="BK192"/>
  <c r="BK188"/>
  <c r="BK181"/>
  <c r="J177"/>
  <c r="BK170"/>
  <c r="BK162"/>
  <c r="J159"/>
  <c r="J154"/>
  <c r="BK145"/>
  <c r="BK138"/>
  <c r="BK124"/>
  <c r="J112"/>
  <c r="J108"/>
  <c r="J103"/>
  <c i="1" r="AS54"/>
  <c i="3" r="BK92"/>
  <c r="BK91"/>
  <c r="BK88"/>
  <c r="J86"/>
  <c r="J87"/>
  <c r="J85"/>
  <c i="2" r="BK172"/>
  <c r="J167"/>
  <c r="BK154"/>
  <c r="BK141"/>
  <c r="BK134"/>
  <c r="BK130"/>
  <c r="J124"/>
  <c r="BK120"/>
  <c r="BK118"/>
  <c r="BK108"/>
  <c r="BK101"/>
  <c r="J352"/>
  <c r="BK348"/>
  <c r="BK344"/>
  <c r="BK340"/>
  <c r="BK336"/>
  <c r="BK321"/>
  <c r="BK315"/>
  <c r="BK309"/>
  <c r="J305"/>
  <c r="BK295"/>
  <c r="J288"/>
  <c r="BK286"/>
  <c r="BK284"/>
  <c r="J276"/>
  <c r="BK271"/>
  <c r="J266"/>
  <c r="BK265"/>
  <c r="J260"/>
  <c r="J256"/>
  <c r="J247"/>
  <c r="J242"/>
  <c r="BK234"/>
  <c r="BK230"/>
  <c r="BK221"/>
  <c r="J217"/>
  <c r="BK208"/>
  <c r="BK203"/>
  <c r="BK140"/>
  <c r="BK132"/>
  <c r="J120"/>
  <c r="J110"/>
  <c r="BK334"/>
  <c r="J329"/>
  <c r="BK325"/>
  <c r="J321"/>
  <c r="J313"/>
  <c r="J307"/>
  <c r="J301"/>
  <c r="BK288"/>
  <c r="BK282"/>
  <c r="BK261"/>
  <c r="J254"/>
  <c r="BK245"/>
  <c r="BK237"/>
  <c r="BK233"/>
  <c r="BK223"/>
  <c r="J214"/>
  <c r="J208"/>
  <c r="J203"/>
  <c r="BK197"/>
  <c r="J188"/>
  <c r="J184"/>
  <c r="BK173"/>
  <c r="BK167"/>
  <c r="BK161"/>
  <c r="BK157"/>
  <c r="BK143"/>
  <c r="J136"/>
  <c r="BK122"/>
  <c r="BK112"/>
  <c r="BK317"/>
  <c r="J315"/>
  <c r="BK313"/>
  <c r="BK298"/>
  <c r="J291"/>
  <c r="J290"/>
  <c r="J282"/>
  <c r="BK278"/>
  <c r="J271"/>
  <c r="BK269"/>
  <c r="J265"/>
  <c r="J252"/>
  <c r="BK247"/>
  <c r="BK239"/>
  <c r="BK232"/>
  <c r="BK214"/>
  <c r="J197"/>
  <c r="J190"/>
  <c r="J186"/>
  <c r="BK180"/>
  <c r="J175"/>
  <c r="BK165"/>
  <c r="J161"/>
  <c r="BK155"/>
  <c r="BK147"/>
  <c r="J143"/>
  <c r="J140"/>
  <c r="J128"/>
  <c r="J116"/>
  <c r="BK110"/>
  <c r="BK106"/>
  <c r="J101"/>
  <c i="3" r="J92"/>
  <c r="J88"/>
  <c r="BK85"/>
  <c r="J89"/>
  <c r="BK87"/>
  <c r="BK89"/>
  <c r="BK86"/>
  <c r="J91"/>
  <c i="2" l="1" r="BK100"/>
  <c r="J100"/>
  <c r="J61"/>
  <c r="P100"/>
  <c r="R100"/>
  <c r="T100"/>
  <c r="BK105"/>
  <c r="J105"/>
  <c r="J62"/>
  <c r="P105"/>
  <c r="R105"/>
  <c r="T105"/>
  <c r="P127"/>
  <c r="R127"/>
  <c r="T127"/>
  <c r="BK142"/>
  <c r="J142"/>
  <c r="J64"/>
  <c r="P142"/>
  <c r="R142"/>
  <c r="BK153"/>
  <c r="J153"/>
  <c r="J67"/>
  <c r="P153"/>
  <c r="T153"/>
  <c r="P164"/>
  <c r="T164"/>
  <c r="BK169"/>
  <c r="J169"/>
  <c r="J69"/>
  <c r="R169"/>
  <c r="BK205"/>
  <c r="J205"/>
  <c r="J70"/>
  <c r="R205"/>
  <c r="BK216"/>
  <c r="J216"/>
  <c r="J71"/>
  <c r="R216"/>
  <c r="BK220"/>
  <c r="J220"/>
  <c r="J72"/>
  <c r="P220"/>
  <c r="T220"/>
  <c r="P225"/>
  <c r="BK236"/>
  <c r="J236"/>
  <c r="J74"/>
  <c r="P236"/>
  <c r="T236"/>
  <c r="P249"/>
  <c r="T249"/>
  <c r="P273"/>
  <c r="T273"/>
  <c r="P300"/>
  <c r="T300"/>
  <c r="P333"/>
  <c r="T333"/>
  <c r="BK127"/>
  <c r="J127"/>
  <c r="J63"/>
  <c r="T142"/>
  <c r="R153"/>
  <c r="BK164"/>
  <c r="J164"/>
  <c r="J68"/>
  <c r="R164"/>
  <c r="P169"/>
  <c r="T169"/>
  <c r="P205"/>
  <c r="T205"/>
  <c r="P216"/>
  <c r="T216"/>
  <c r="R220"/>
  <c r="BK225"/>
  <c r="J225"/>
  <c r="J73"/>
  <c r="R225"/>
  <c r="T225"/>
  <c r="R236"/>
  <c r="BK249"/>
  <c r="J249"/>
  <c r="J75"/>
  <c r="R249"/>
  <c r="BK273"/>
  <c r="J273"/>
  <c r="J76"/>
  <c r="R273"/>
  <c r="BK300"/>
  <c r="J300"/>
  <c r="J77"/>
  <c r="R300"/>
  <c r="BK333"/>
  <c r="J333"/>
  <c r="J78"/>
  <c r="R333"/>
  <c i="3" r="BK84"/>
  <c r="J84"/>
  <c r="J61"/>
  <c r="P84"/>
  <c r="P83"/>
  <c r="P82"/>
  <c i="1" r="AU56"/>
  <c i="3" r="R84"/>
  <c r="T84"/>
  <c r="BK90"/>
  <c r="J90"/>
  <c r="J62"/>
  <c r="P90"/>
  <c r="R90"/>
  <c r="T90"/>
  <c i="2" r="BK149"/>
  <c r="J149"/>
  <c r="J65"/>
  <c i="3" r="J55"/>
  <c r="BE85"/>
  <c r="BE86"/>
  <c r="BE88"/>
  <c r="J52"/>
  <c r="F55"/>
  <c r="BE87"/>
  <c r="BE89"/>
  <c r="BE91"/>
  <c r="E72"/>
  <c r="BE92"/>
  <c i="2" r="E88"/>
  <c r="BE116"/>
  <c r="BE120"/>
  <c r="BE130"/>
  <c r="BE132"/>
  <c r="BE134"/>
  <c r="BE141"/>
  <c r="BE172"/>
  <c r="BE182"/>
  <c r="BE185"/>
  <c r="BE193"/>
  <c r="BE197"/>
  <c r="BE200"/>
  <c r="BE202"/>
  <c r="BE206"/>
  <c r="BE217"/>
  <c r="BE221"/>
  <c r="BE222"/>
  <c r="BE228"/>
  <c r="BE234"/>
  <c r="BE240"/>
  <c r="BE254"/>
  <c r="BE261"/>
  <c r="BE287"/>
  <c r="BE291"/>
  <c r="BE293"/>
  <c r="BE301"/>
  <c r="BE305"/>
  <c r="BE307"/>
  <c r="BE309"/>
  <c r="BE321"/>
  <c r="J55"/>
  <c r="J92"/>
  <c r="BE108"/>
  <c r="BE118"/>
  <c r="BE124"/>
  <c r="BE126"/>
  <c r="BE147"/>
  <c r="BE150"/>
  <c r="BE175"/>
  <c r="BE180"/>
  <c r="BE181"/>
  <c r="BE192"/>
  <c r="BE198"/>
  <c r="BE208"/>
  <c r="BE210"/>
  <c r="BE218"/>
  <c r="BE230"/>
  <c r="BE242"/>
  <c r="BE256"/>
  <c r="BE265"/>
  <c r="BE266"/>
  <c r="BE271"/>
  <c r="BE276"/>
  <c r="BE284"/>
  <c r="BE286"/>
  <c r="BE295"/>
  <c r="BE303"/>
  <c r="F55"/>
  <c r="BE101"/>
  <c r="BE103"/>
  <c r="BE106"/>
  <c r="BE112"/>
  <c r="BE114"/>
  <c r="BE122"/>
  <c r="BE128"/>
  <c r="BE136"/>
  <c r="BE154"/>
  <c r="BE155"/>
  <c r="BE157"/>
  <c r="BE165"/>
  <c r="BE167"/>
  <c r="BE170"/>
  <c r="BE177"/>
  <c r="BE186"/>
  <c r="BE188"/>
  <c r="BE223"/>
  <c r="BE226"/>
  <c r="BE239"/>
  <c r="BE243"/>
  <c r="BE246"/>
  <c r="BE247"/>
  <c r="BE250"/>
  <c r="BE260"/>
  <c r="BE280"/>
  <c r="BE288"/>
  <c r="BE290"/>
  <c r="BE297"/>
  <c r="BE323"/>
  <c r="BE325"/>
  <c r="BE327"/>
  <c r="BE329"/>
  <c r="BE334"/>
  <c r="BE336"/>
  <c r="BE338"/>
  <c r="BE342"/>
  <c r="BE344"/>
  <c r="BE346"/>
  <c r="BE348"/>
  <c r="BE350"/>
  <c r="BE352"/>
  <c r="BE110"/>
  <c r="BE138"/>
  <c r="BE140"/>
  <c r="BE143"/>
  <c r="BE145"/>
  <c r="BE159"/>
  <c r="BE161"/>
  <c r="BE162"/>
  <c r="BE173"/>
  <c r="BE178"/>
  <c r="BE184"/>
  <c r="BE190"/>
  <c r="BE195"/>
  <c r="BE203"/>
  <c r="BE212"/>
  <c r="BE214"/>
  <c r="BE232"/>
  <c r="BE233"/>
  <c r="BE237"/>
  <c r="BE245"/>
  <c r="BE252"/>
  <c r="BE258"/>
  <c r="BE263"/>
  <c r="BE267"/>
  <c r="BE269"/>
  <c r="BE274"/>
  <c r="BE278"/>
  <c r="BE282"/>
  <c r="BE298"/>
  <c r="BE311"/>
  <c r="BE313"/>
  <c r="BE315"/>
  <c r="BE317"/>
  <c r="BE319"/>
  <c r="BE331"/>
  <c r="BE340"/>
  <c r="F35"/>
  <c i="1" r="BB55"/>
  <c i="2" r="F34"/>
  <c i="1" r="BA55"/>
  <c i="3" r="J34"/>
  <c i="1" r="AW56"/>
  <c i="3" r="F34"/>
  <c i="1" r="BA56"/>
  <c i="3" r="F35"/>
  <c i="1" r="BB56"/>
  <c i="3" r="F37"/>
  <c i="1" r="BD56"/>
  <c i="3" r="F36"/>
  <c i="1" r="BC56"/>
  <c i="2" r="F36"/>
  <c i="1" r="BC55"/>
  <c i="2" r="J34"/>
  <c i="1" r="AW55"/>
  <c i="2" r="F37"/>
  <c i="1" r="BD55"/>
  <c i="2" l="1" r="P152"/>
  <c i="3" r="T83"/>
  <c r="T82"/>
  <c r="R83"/>
  <c r="R82"/>
  <c i="2" r="R152"/>
  <c r="T152"/>
  <c r="T99"/>
  <c r="T98"/>
  <c r="R99"/>
  <c r="P99"/>
  <c r="P98"/>
  <c i="1" r="AU55"/>
  <c i="2" r="BK99"/>
  <c r="J99"/>
  <c r="J60"/>
  <c r="BK152"/>
  <c r="J152"/>
  <c r="J66"/>
  <c i="3" r="BK83"/>
  <c r="J83"/>
  <c r="J60"/>
  <c i="2" r="J33"/>
  <c i="1" r="AV55"/>
  <c r="AT55"/>
  <c r="BA54"/>
  <c r="AW54"/>
  <c r="AK30"/>
  <c r="BC54"/>
  <c r="W32"/>
  <c r="BB54"/>
  <c r="AX54"/>
  <c r="AU54"/>
  <c i="2" r="F33"/>
  <c i="1" r="AZ55"/>
  <c r="BD54"/>
  <c r="W33"/>
  <c i="3" r="F33"/>
  <c i="1" r="AZ56"/>
  <c i="3" r="J33"/>
  <c i="1" r="AV56"/>
  <c r="AT56"/>
  <c i="2" l="1" r="R98"/>
  <c r="BK98"/>
  <c r="J98"/>
  <c r="J59"/>
  <c i="3" r="BK82"/>
  <c r="J82"/>
  <c r="J59"/>
  <c i="1" r="AZ54"/>
  <c r="W29"/>
  <c r="W31"/>
  <c r="AY54"/>
  <c r="W30"/>
  <c i="3" l="1" r="J30"/>
  <c i="1" r="AG56"/>
  <c i="2" r="J30"/>
  <c i="1" r="AG55"/>
  <c r="AV54"/>
  <c r="AK29"/>
  <c i="2" l="1" r="J39"/>
  <c i="3" r="J39"/>
  <c i="1" r="AN55"/>
  <c r="AN56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<sst xmlns="http://schemas.openxmlformats.org/spreadsheetml/2006/main">
  <si>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</si>
  <si>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</si>
  <si>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</si>
  <si>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</si>
  <si>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</si>
  <si>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{1ebb2be7-b968-41ea-9ab5-ab57706f66bf}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</si>
  <si>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</si>
  <si>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</si>
  <si>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</si>
  <si>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</si>
  <si>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</si>
  <si>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</si>
  <si>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</si>
  <si>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</si>
  <si>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651923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</si>
  <si>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</si>
  <si>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</si>
  <si>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rekonstrukce sociálního zařízení na Gymnáziu Vysoké Mýto - šatna chlapci, 1.NP</t>
  </si>
  <si>
    <t>KSO:</t>
  </si>
  <si>
    <t>801 32 19</t>
  </si>
  <si>
    <t>CC-CZ:</t>
  </si>
  <si>
    <t/>
  </si>
  <si>
    <t>Místo:</t>
  </si>
  <si>
    <t xml:space="preserve"> </t>
  </si>
  <si>
    <t>Datum:</t>
  </si>
  <si>
    <t>15. 9. 2023</t>
  </si>
  <si>
    <t>Zadavatel:</t>
  </si>
  <si>
    <t>IČ:</t>
  </si>
  <si>
    <t>49314645</t>
  </si>
  <si>
    <t>Gymnázium Vysoké Mýto</t>
  </si>
  <si>
    <t>DIČ:</t>
  </si>
  <si>
    <t>Uchazeč:</t>
  </si>
  <si>
    <t>Vyplň údaj</t>
  </si>
  <si>
    <t>Projektant:</t>
  </si>
  <si>
    <t>15028909</t>
  </si>
  <si>
    <t>BKN spol. s r.o.</t>
  </si>
  <si>
    <t>CZ15028909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</si>
  <si>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</si>
  <si>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</si>
  <si>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</si>
  <si>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</si>
  <si>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</si>
  <si>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</si>
  <si>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</si>
  <si>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</si>
  <si>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</si>
  <si>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</si>
  <si>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</si>
  <si>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</si>
  <si>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</si>
  <si>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</si>
  <si>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</si>
  <si>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</si>
  <si>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</si>
  <si>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</si>
  <si>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</si>
  <si>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</si>
  <si>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</si>
  <si>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</si>
  <si>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</si>
  <si>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</si>
  <si>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</si>
  <si>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</si>
  <si>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</si>
  <si>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</si>
  <si>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</si>
  <si>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</si>
  <si>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</si>
  <si>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</si>
  <si>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</si>
  <si>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</si>
  <si>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</si>
  <si>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</si>
  <si>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</si>
  <si>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</si>
  <si>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</si>
  <si>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</si>
  <si>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</si>
  <si>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</si>
  <si>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</si>
  <si>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D.1</t>
  </si>
  <si>
    <t>Architektonicko stavební řešení</t>
  </si>
  <si>
    <t>STA</t>
  </si>
  <si>
    <t>1</t>
  </si>
  <si>
    <t>{7dc2f6cb-395f-493e-aa75-4ab59103e48e}</t>
  </si>
  <si>
    <t>2</t>
  </si>
  <si>
    <t>VON</t>
  </si>
  <si>
    <t>Vedlejší a ostatní náklady</t>
  </si>
  <si>
    <t>{2a45c997-779a-410e-8813-590b6e3bee35}</t>
  </si>
  <si>
    <t>801 32 1</t>
  </si>
  <si>
    <t>KRYCÍ LIST SOUPISU PRACÍ</t>
  </si>
  <si>
    <t>Objekt:</t>
  </si>
  <si>
    <t>D.1 -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</si>
  <si>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</si>
  <si>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</si>
  <si>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</si>
  <si>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</si>
  <si>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</si>
  <si>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</si>
  <si>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</si>
  <si>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</si>
  <si>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</si>
  <si>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</si>
  <si>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</si>
  <si>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</si>
  <si>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</si>
  <si>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</si>
  <si>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</si>
  <si>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</si>
  <si>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</si>
  <si>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</si>
  <si>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</si>
  <si>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</si>
  <si>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</si>
  <si>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</si>
  <si>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</si>
  <si>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</si>
  <si>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</si>
  <si>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</si>
  <si>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</si>
  <si>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</si>
  <si>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</si>
  <si>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</si>
  <si>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</si>
  <si>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</si>
  <si>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</si>
  <si>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</si>
  <si>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</si>
  <si>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</si>
  <si>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</si>
  <si>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</si>
  <si>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</si>
  <si>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</si>
  <si>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</si>
  <si>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</si>
  <si>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</si>
  <si>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ve zdivu nadzákladovém cihlami pálenými plochy přes 0,25 m2 do 1 m2 na maltu vápenocementovou</t>
  </si>
  <si>
    <t>m3</t>
  </si>
  <si>
    <t>CS ÚRS 2023 02</t>
  </si>
  <si>
    <t>4</t>
  </si>
  <si>
    <t>-76455356</t>
  </si>
  <si>
    <t>Online PSC</t>
  </si>
  <si>
    <t>https://podminky.urs.cz/item/CS_URS_2023_02/310238211</t>
  </si>
  <si>
    <t>342272225</t>
  </si>
  <si>
    <t>Příčky z pórobetonových tvárnic hladkých na tenké maltové lože objemová hmotnost do 500 kg/m3, tloušťka příčky 100 mm</t>
  </si>
  <si>
    <t>m2</t>
  </si>
  <si>
    <t>-1105950320</t>
  </si>
  <si>
    <t>https://podminky.urs.cz/item/CS_URS_2023_02/342272225</t>
  </si>
  <si>
    <t>6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</si>
  <si>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</si>
  <si>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</si>
  <si>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</si>
  <si>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-1119707721</t>
  </si>
  <si>
    <t>https://podminky.urs.cz/item/CS_URS_2023_02/612131101</t>
  </si>
  <si>
    <t>612135001</t>
  </si>
  <si>
    <t>Vyrovnání nerovností podkladu vnitřních omítaných ploch maltou, tloušťky do 10 mm vápenocementovou stěn</t>
  </si>
  <si>
    <t>1938811407</t>
  </si>
  <si>
    <t>https://podminky.urs.cz/item/CS_URS_2023_02/612135001</t>
  </si>
  <si>
    <t>5</t>
  </si>
  <si>
    <t>612135091</t>
  </si>
  <si>
    <t>Vyrovnání nerovností podkladu vnitřních omítaných ploch Příplatek k ceně za každých dalších 5 mm tloušťky podkladní vrstvy přes 10 mm maltou vápenocementovou stěn</t>
  </si>
  <si>
    <t>931121454</t>
  </si>
  <si>
    <t>https://podminky.urs.cz/item/CS_URS_2023_02/612135091</t>
  </si>
  <si>
    <t>612321121</t>
  </si>
  <si>
    <t>Omítka vápenocementová vnitřních ploch nanášená ručně jednovrstvá, tloušťky do 10 mm hladká svislých konstrukcí stěn</t>
  </si>
  <si>
    <t>1798679959</t>
  </si>
  <si>
    <t>https://podminky.urs.cz/item/CS_URS_2023_02/612321121</t>
  </si>
  <si>
    <t>7</t>
  </si>
  <si>
    <t>612321191</t>
  </si>
  <si>
    <t>Omítka vápenocementová vnitřních ploch nanášená ručně Příplatek k cenám za každých dalších i započatých 5 mm tloušťky omítky přes 10 mm stěn</t>
  </si>
  <si>
    <t>626849641</t>
  </si>
  <si>
    <t>https://podminky.urs.cz/item/CS_URS_2023_02/612321191</t>
  </si>
  <si>
    <t>8</t>
  </si>
  <si>
    <t>612325223</t>
  </si>
  <si>
    <t>Vápenocementová omítka jednotlivých malých ploch štuková na stěnách, plochy jednotlivě přes 0,25 do 1 m2</t>
  </si>
  <si>
    <t>kus</t>
  </si>
  <si>
    <t>-1339997794</t>
  </si>
  <si>
    <t>https://podminky.urs.cz/item/CS_URS_2023_02/612325223</t>
  </si>
  <si>
    <t>9</t>
  </si>
  <si>
    <t>612325401</t>
  </si>
  <si>
    <t>Oprava vápenocementové omítky vnitřních ploch hrubé, tloušťky do 20 mm stěn, v rozsahu opravované plochy do 10%</t>
  </si>
  <si>
    <t>421715800</t>
  </si>
  <si>
    <t>https://podminky.urs.cz/item/CS_URS_2023_02/612325401</t>
  </si>
  <si>
    <t>10</t>
  </si>
  <si>
    <t>619995001</t>
  </si>
  <si>
    <t>Začištění omítek (s dodáním hmot) kolem oken, dveří, podlah, obkladů apod.</t>
  </si>
  <si>
    <t>m</t>
  </si>
  <si>
    <t>-310026998</t>
  </si>
  <si>
    <t>https://podminky.urs.cz/item/CS_URS_2023_02/619995001</t>
  </si>
  <si>
    <t>11</t>
  </si>
  <si>
    <t>632451032</t>
  </si>
  <si>
    <t>Potěr cementový vyrovnávací z malty (MC-15) v ploše o průměrné (střední) tl. přes 20 do 30 mm</t>
  </si>
  <si>
    <t>-319114785</t>
  </si>
  <si>
    <t>https://podminky.urs.cz/item/CS_URS_2023_02/632451032</t>
  </si>
  <si>
    <t>12</t>
  </si>
  <si>
    <t>642944121</t>
  </si>
  <si>
    <t>Osazení ocelových dveřních zárubní lisovaných nebo z úhelníků dodatečně s vybetonováním prahu, plochy do 2,5 m2</t>
  </si>
  <si>
    <t>-144106138</t>
  </si>
  <si>
    <t>https://podminky.urs.cz/item/CS_URS_2023_02/642944121</t>
  </si>
  <si>
    <t>13</t>
  </si>
  <si>
    <t>M</t>
  </si>
  <si>
    <t>55331432</t>
  </si>
  <si>
    <t>zárubeň jednokřídlá ocelová pro dodatečnou montáž tl stěny 75-100mm rozměru 800/1970, 2100mm</t>
  </si>
  <si>
    <t>1131383986</t>
  </si>
  <si>
    <t>Ostatní konstrukce a práce, bourání</t>
  </si>
  <si>
    <t>14</t>
  </si>
  <si>
    <t>949101112</t>
  </si>
  <si>
    <t>Lešení pomocné pracovní pro objekty pozemních staveb pro zatížení do 150 kg/m2, o výšce lešeňové podlahy přes 1,9 do 3,5 m</t>
  </si>
  <si>
    <t>1213388070</t>
  </si>
  <si>
    <t>https://podminky.urs.cz/item/CS_URS_2023_02/949101112</t>
  </si>
  <si>
    <t>952901114</t>
  </si>
  <si>
    <t>Vyčištění budov nebo objektů před předáním do užívání budov bytové nebo občanské výstavby, světlé výšky podlaží přes 4 m</t>
  </si>
  <si>
    <t>1712635432</t>
  </si>
  <si>
    <t>https://podminky.urs.cz/item/CS_URS_2023_02/952901114</t>
  </si>
  <si>
    <t>16</t>
  </si>
  <si>
    <t>962031132</t>
  </si>
  <si>
    <t>Bourání příček z cihel, tvárnic nebo příčkovek z cihel pálených, plných nebo dutých na maltu vápennou nebo vápenocementovou, tl. do 100 mm</t>
  </si>
  <si>
    <t>2139566641</t>
  </si>
  <si>
    <t>https://podminky.urs.cz/item/CS_URS_2023_02/962031132</t>
  </si>
  <si>
    <t>17</t>
  </si>
  <si>
    <t>968072455</t>
  </si>
  <si>
    <t>Vybourání kovových rámů oken s křídly, dveřních zárubní, vrat, stěn, ostění nebo obkladů dveřních zárubní, plochy do 2 m2</t>
  </si>
  <si>
    <t>1703866942</t>
  </si>
  <si>
    <t>https://podminky.urs.cz/item/CS_URS_2023_02/968072455</t>
  </si>
  <si>
    <t>18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</si>
  <si>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</si>
  <si>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</si>
  <si>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-1346556871</t>
  </si>
  <si>
    <t>https://podminky.urs.cz/item/CS_URS_2023_02/971033431</t>
  </si>
  <si>
    <t>19</t>
  </si>
  <si>
    <t>978013191</t>
  </si>
  <si>
    <t>Otlučení vápenných nebo vápenocementových omítek vnitřních ploch stěn s vyškrabáním spar, s očištěním zdiva, v rozsahu přes 50 do 100 %</t>
  </si>
  <si>
    <t>-1932833126</t>
  </si>
  <si>
    <t>https://podminky.urs.cz/item/CS_URS_2023_02/978013191</t>
  </si>
  <si>
    <t>20</t>
  </si>
  <si>
    <t>98900X101</t>
  </si>
  <si>
    <t xml:space="preserve">Drobné stavební přípomoce v rámci dokončovacích úprav, řezání, vyspravení stávajících konstrukcí a ostatní stavební práce a konstrukce nutné k řádnému dokončení díla </t>
  </si>
  <si>
    <t>hod</t>
  </si>
  <si>
    <t>-796730087</t>
  </si>
  <si>
    <t>55399901X102</t>
  </si>
  <si>
    <t>drobný blíže nespecifikovaný spojovací materiál s povrchovou úpravou žárovým pozinkováním nutný k řádnému dokončení díla včetně dílenské domumentace</t>
  </si>
  <si>
    <t>kg</t>
  </si>
  <si>
    <t>1215596805</t>
  </si>
  <si>
    <t>997</t>
  </si>
  <si>
    <t>Přesun sutě</t>
  </si>
  <si>
    <t>22</t>
  </si>
  <si>
    <t>997013501</t>
  </si>
  <si>
    <t>Odvoz suti a vybouraných hmot na skládku nebo meziskládku se složením, na vzdálenost do 1 km</t>
  </si>
  <si>
    <t>t</t>
  </si>
  <si>
    <t>782026380</t>
  </si>
  <si>
    <t>https://podminky.urs.cz/item/CS_URS_2023_02/997013501</t>
  </si>
  <si>
    <t>23</t>
  </si>
  <si>
    <t>997013509</t>
  </si>
  <si>
    <t>Odvoz suti a vybouraných hmot na skládku nebo meziskládku se složením, na vzdálenost Příplatek k ceně za každý další i započatý 1 km přes 1 km</t>
  </si>
  <si>
    <t>358124697</t>
  </si>
  <si>
    <t>https://podminky.urs.cz/item/CS_URS_2023_02/997013509</t>
  </si>
  <si>
    <t>24</t>
  </si>
  <si>
    <t>997013631</t>
  </si>
  <si>
    <t>Poplatek za uložení stavebního odpadu na skládce (skládkovné) směsného stavebního a demoličního zatříděného do Katalogu odpadů pod kódem 17 09 04</t>
  </si>
  <si>
    <t>1811095502</t>
  </si>
  <si>
    <t>https://podminky.urs.cz/item/CS_URS_2023_02/997013631</t>
  </si>
  <si>
    <t>998</t>
  </si>
  <si>
    <t>Přesun hmot</t>
  </si>
  <si>
    <t>25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</si>
  <si>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</si>
  <si>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</si>
  <si>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1834193691</t>
  </si>
  <si>
    <t>https://podminky.urs.cz/item/CS_URS_2023_02/998018003</t>
  </si>
  <si>
    <t>PSV</t>
  </si>
  <si>
    <t>Práce a dodávky PSV</t>
  </si>
  <si>
    <t>721</t>
  </si>
  <si>
    <t>Zdravotechnika - vnitřní kanalizace</t>
  </si>
  <si>
    <t>26</t>
  </si>
  <si>
    <t>7211740X01</t>
  </si>
  <si>
    <t>Úprava kanalizačního potrubí pro osazení nových koncových prvků</t>
  </si>
  <si>
    <t>soubor</t>
  </si>
  <si>
    <t>-965136494</t>
  </si>
  <si>
    <t>27</t>
  </si>
  <si>
    <t>721210824X01</t>
  </si>
  <si>
    <t>Demontáž kanalizačního příslušenství vpustí podlahových sprchových DN 125</t>
  </si>
  <si>
    <t>-1692580834</t>
  </si>
  <si>
    <t>https://podminky.urs.cz/item/CS_URS_2023_02/721210824X01</t>
  </si>
  <si>
    <t>28</t>
  </si>
  <si>
    <t>721212123</t>
  </si>
  <si>
    <t>Odtokové sprchové žlaby se zápachovou uzávěrkou a krycím roštem délky 800 mm</t>
  </si>
  <si>
    <t>-1534527571</t>
  </si>
  <si>
    <t>https://podminky.urs.cz/item/CS_URS_2023_02/721212123</t>
  </si>
  <si>
    <t>29</t>
  </si>
  <si>
    <t>721910932X01</t>
  </si>
  <si>
    <t>Kontrola a pročištění kanalizačního potrubí od zařizovacích předmětů potrubí do DN 150</t>
  </si>
  <si>
    <t>-1693711916</t>
  </si>
  <si>
    <t>https://podminky.urs.cz/item/CS_URS_2023_02/721910932X01</t>
  </si>
  <si>
    <t>30</t>
  </si>
  <si>
    <t>7219741X01</t>
  </si>
  <si>
    <t>Oprava části kanalizačního potrubí výměnou do DN150</t>
  </si>
  <si>
    <t>876106699</t>
  </si>
  <si>
    <t>31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</si>
  <si>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</si>
  <si>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</si>
  <si>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-1958919269</t>
  </si>
  <si>
    <t>https://podminky.urs.cz/item/CS_URS_2023_02/998721181</t>
  </si>
  <si>
    <t>722</t>
  </si>
  <si>
    <t>Zdravotechnika - vnitřní vodovod</t>
  </si>
  <si>
    <t>32</t>
  </si>
  <si>
    <t>7221X01</t>
  </si>
  <si>
    <t>Úprava stávajícího vodovodního potrubí pro osazení nových prvků a dopojení včetně dodání materiálů</t>
  </si>
  <si>
    <t>1412284056</t>
  </si>
  <si>
    <t>https://podminky.urs.cz/item/CS_URS_2023_02/7221X01</t>
  </si>
  <si>
    <t>33</t>
  </si>
  <si>
    <t>998722181</t>
  </si>
  <si>
    <t>Přesun hmot pro vnitřní vodovod stanovený z hmotnosti přesunovaného materiálu Příplatek k ceně za přesun prováděný bez použití mechanizace pro jakoukoliv výšku objektu</t>
  </si>
  <si>
    <t>308931315</t>
  </si>
  <si>
    <t>https://podminky.urs.cz/item/CS_URS_2023_02/998722181</t>
  </si>
  <si>
    <t>725</t>
  </si>
  <si>
    <t>Zdravotechnika - zařizovací předměty</t>
  </si>
  <si>
    <t>34</t>
  </si>
  <si>
    <t>725110811</t>
  </si>
  <si>
    <t>Demontáž klozetů splachovacích s nádrží nebo tlakovým splachovačem</t>
  </si>
  <si>
    <t>-1004721708</t>
  </si>
  <si>
    <t>https://podminky.urs.cz/item/CS_URS_2023_02/725110811</t>
  </si>
  <si>
    <t>35</t>
  </si>
  <si>
    <t>725112173X01</t>
  </si>
  <si>
    <t>Zařízení záchodů kombi klozety s hlubokým splachováním zvýšený 50 cm s odpadem svislým, duroplastové sedátko s antibakteriální úpravou, ovládací tlačítko pro dvě množství 3/6 l, ovládání seshora</t>
  </si>
  <si>
    <t>-697932485</t>
  </si>
  <si>
    <t>36</t>
  </si>
  <si>
    <t>725210821</t>
  </si>
  <si>
    <t>Demontáž umyvadel bez výtokových armatur umyvadel</t>
  </si>
  <si>
    <t>275097714</t>
  </si>
  <si>
    <t>https://podminky.urs.cz/item/CS_URS_2023_02/725210821</t>
  </si>
  <si>
    <t>37</t>
  </si>
  <si>
    <t>725211616</t>
  </si>
  <si>
    <t>Umyvadla keramická bílá bez výtokových armatur připevněná na stěnu šrouby s krytem na sifon (polosloupem), šířka umyvadla 550 mm</t>
  </si>
  <si>
    <t>1324185150</t>
  </si>
  <si>
    <t>https://podminky.urs.cz/item/CS_URS_2023_02/725211616</t>
  </si>
  <si>
    <t>38</t>
  </si>
  <si>
    <t>72529151X01</t>
  </si>
  <si>
    <t>Doplňky zařízení koupelen a záchodů bezdotykový dávkovač tekutého mýdla</t>
  </si>
  <si>
    <t>1292597063</t>
  </si>
  <si>
    <t>39</t>
  </si>
  <si>
    <t>725291521</t>
  </si>
  <si>
    <t>Doplňky zařízení koupelen a záchodů plastové zásobník toaletních papírů</t>
  </si>
  <si>
    <t>14607518</t>
  </si>
  <si>
    <t>https://podminky.urs.cz/item/CS_URS_2023_02/725291521</t>
  </si>
  <si>
    <t>40</t>
  </si>
  <si>
    <t>725291643X01</t>
  </si>
  <si>
    <t>Doplňky zařízení koupelen a záchodů nerezové poličky pro odložení mýdla</t>
  </si>
  <si>
    <t>248216857</t>
  </si>
  <si>
    <t>41</t>
  </si>
  <si>
    <t>725291643X02</t>
  </si>
  <si>
    <t>Doplňky zařízení koupelen a záchodů nerezové háčky na oděvy, ručníky</t>
  </si>
  <si>
    <t>1152896946</t>
  </si>
  <si>
    <t>42</t>
  </si>
  <si>
    <t>725291644X01</t>
  </si>
  <si>
    <t>Doplňky zařízení koupelen a záchodů nástěnný držák na WC štětku</t>
  </si>
  <si>
    <t>-1196521971</t>
  </si>
  <si>
    <t>https://podminky.urs.cz/item/CS_URS_2023_02/725291644X01</t>
  </si>
  <si>
    <t>43</t>
  </si>
  <si>
    <t>725510803X01</t>
  </si>
  <si>
    <t>Demontáž plynových ohřívačů cirkulačních zásobníkových ohřívačů vody včetně odkouření</t>
  </si>
  <si>
    <t>921229513</t>
  </si>
  <si>
    <t>44</t>
  </si>
  <si>
    <t>725515252X01</t>
  </si>
  <si>
    <t>Plynové ohřívače typ C (přívod spalinového vzduchu z exteriéru) zásobníkové závěsné s přirozeným odtahem spalin objem nádrže/příkon 75 l/ 5,0 kW, s uzavřenou spalovací komorou, a vrovnaným odtahem, smaltovaná nádoba, hořčíková anoda, piezoelektrické zapalování, koaxiální odtah spalin, napojení na stávající spalinovou cestu novým potrubím</t>
  </si>
  <si>
    <t>1766469566</t>
  </si>
  <si>
    <t>45</t>
  </si>
  <si>
    <t>725810811</t>
  </si>
  <si>
    <t>Demontáž výtokových ventilů nástěnných</t>
  </si>
  <si>
    <t>365447352</t>
  </si>
  <si>
    <t>https://podminky.urs.cz/item/CS_URS_2023_02/725810811</t>
  </si>
  <si>
    <t>46</t>
  </si>
  <si>
    <t>725813111</t>
  </si>
  <si>
    <t>Ventily rohové bez připojovací trubičky nebo flexi hadičky G 1/2"</t>
  </si>
  <si>
    <t>244537505</t>
  </si>
  <si>
    <t>https://podminky.urs.cz/item/CS_URS_2023_02/725813111</t>
  </si>
  <si>
    <t>47</t>
  </si>
  <si>
    <t>725820801</t>
  </si>
  <si>
    <t>Demontáž baterií nástěnných do G 3/4</t>
  </si>
  <si>
    <t>-1714291158</t>
  </si>
  <si>
    <t>https://podminky.urs.cz/item/CS_URS_2023_02/725820801</t>
  </si>
  <si>
    <t>48</t>
  </si>
  <si>
    <t>725822611X01</t>
  </si>
  <si>
    <t>Baterie umyvadlové stojánkové pákové materiál mosaz, povrch chrom</t>
  </si>
  <si>
    <t>579147351</t>
  </si>
  <si>
    <t>49</t>
  </si>
  <si>
    <t>725840850</t>
  </si>
  <si>
    <t>Demontáž baterií sprchových diferenciálních do G 3/4 x 1</t>
  </si>
  <si>
    <t>1319829778</t>
  </si>
  <si>
    <t>https://podminky.urs.cz/item/CS_URS_2023_02/725840850</t>
  </si>
  <si>
    <t>50</t>
  </si>
  <si>
    <t>725841312</t>
  </si>
  <si>
    <t>Baterie sprchové nástěnné pákové</t>
  </si>
  <si>
    <t>919429058</t>
  </si>
  <si>
    <t>https://podminky.urs.cz/item/CS_URS_2023_02/725841312</t>
  </si>
  <si>
    <t>51</t>
  </si>
  <si>
    <t>725841312X01</t>
  </si>
  <si>
    <t>Baterie sprchové nástěnné pákové příslušenství sprchový komplet (tyč, hadice dl.150cm, úsporná růžice)</t>
  </si>
  <si>
    <t>1981855689</t>
  </si>
  <si>
    <t>52</t>
  </si>
  <si>
    <t>725860811</t>
  </si>
  <si>
    <t>Demontáž zápachových uzávěrek pro zařizovací předměty jednoduchých</t>
  </si>
  <si>
    <t>-1989547107</t>
  </si>
  <si>
    <t>https://podminky.urs.cz/item/CS_URS_2023_02/725860811</t>
  </si>
  <si>
    <t>53</t>
  </si>
  <si>
    <t>725861102</t>
  </si>
  <si>
    <t>Zápachové uzávěrky zařizovacích předmětů pro umyvadla DN 40</t>
  </si>
  <si>
    <t>-354764114</t>
  </si>
  <si>
    <t>https://podminky.urs.cz/item/CS_URS_2023_02/725861102</t>
  </si>
  <si>
    <t>54</t>
  </si>
  <si>
    <t>725991811X01</t>
  </si>
  <si>
    <t>Demontáž zařízení koupelen (zásobníky mýdla, zásobníky toaletních papírů, osoušeče,...)</t>
  </si>
  <si>
    <t>-1598147255</t>
  </si>
  <si>
    <t>55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</si>
  <si>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</si>
  <si>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</si>
  <si>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955633915</t>
  </si>
  <si>
    <t>https://podminky.urs.cz/item/CS_URS_2023_02/998725181</t>
  </si>
  <si>
    <t>735</t>
  </si>
  <si>
    <t>Ústřední vytápění - otopná tělesa</t>
  </si>
  <si>
    <t>56</t>
  </si>
  <si>
    <t>735111810</t>
  </si>
  <si>
    <t>Demontáž otopných těles litinových článkových</t>
  </si>
  <si>
    <t>-1356800437</t>
  </si>
  <si>
    <t>https://podminky.urs.cz/item/CS_URS_2023_02/735111810</t>
  </si>
  <si>
    <t>57</t>
  </si>
  <si>
    <t>735118110</t>
  </si>
  <si>
    <t>Otopná tělesa litinová zkoušky těsnosti vodou těles článkových</t>
  </si>
  <si>
    <t>-1560550413</t>
  </si>
  <si>
    <t>https://podminky.urs.cz/item/CS_URS_2023_02/735118110</t>
  </si>
  <si>
    <t>58</t>
  </si>
  <si>
    <t>735119140</t>
  </si>
  <si>
    <t>Otopná tělesa litinová montáž těles článkových</t>
  </si>
  <si>
    <t>-2115818053</t>
  </si>
  <si>
    <t>https://podminky.urs.cz/item/CS_URS_2023_02/735119140</t>
  </si>
  <si>
    <t>59</t>
  </si>
  <si>
    <t>735494811</t>
  </si>
  <si>
    <t>Vypuštění vody z otopných soustav bez kotlů, ohříváků, zásobníků a nádrží</t>
  </si>
  <si>
    <t>1777544865</t>
  </si>
  <si>
    <t>https://podminky.urs.cz/item/CS_URS_2023_02/735494811</t>
  </si>
  <si>
    <t>60</t>
  </si>
  <si>
    <t>998735181</t>
  </si>
  <si>
    <t>Přesun hmot pro otopná tělesa stanovený z hmotnosti přesunovaného materiálu Příplatek k cenám za přesun prováděný bez použití mechanizace pro jakoukoliv výšku objektu</t>
  </si>
  <si>
    <t>-517474567</t>
  </si>
  <si>
    <t>https://podminky.urs.cz/item/CS_URS_2023_02/998735181</t>
  </si>
  <si>
    <t>741</t>
  </si>
  <si>
    <t>Elektroinstalace - silnoproud</t>
  </si>
  <si>
    <t>61</t>
  </si>
  <si>
    <t>74112X01</t>
  </si>
  <si>
    <t>Elektroinstalační práce během stavebních prací včetně dodávky potřebného materiálu (zasekání kabelů pod omítku, přemístění vypínače,...)</t>
  </si>
  <si>
    <t>449333351</t>
  </si>
  <si>
    <t>62</t>
  </si>
  <si>
    <t>998741181</t>
  </si>
  <si>
    <t>Přesun hmot pro silnoproud stanovený z hmotnosti přesunovaného materiálu Příplatek k ceně za přesun prováděný bez použití mechanizace pro jakoukoliv výšku objektu</t>
  </si>
  <si>
    <t>-654601119</t>
  </si>
  <si>
    <t>https://podminky.urs.cz/item/CS_URS_2023_02/998741181</t>
  </si>
  <si>
    <t>742</t>
  </si>
  <si>
    <t>Elektroinstalace - slaboproud</t>
  </si>
  <si>
    <t>63</t>
  </si>
  <si>
    <t>742310007X01</t>
  </si>
  <si>
    <t>Montáž reproduktoru školního rozhlasu původního s očištěním</t>
  </si>
  <si>
    <t>-1399552972</t>
  </si>
  <si>
    <t>64</t>
  </si>
  <si>
    <t>742310807X01</t>
  </si>
  <si>
    <t>Demontáž reproduktoru školního rozhlasu a uložení</t>
  </si>
  <si>
    <t>758886431</t>
  </si>
  <si>
    <t>65</t>
  </si>
  <si>
    <t>998742181</t>
  </si>
  <si>
    <t>Přesun hmot pro slaboproud stanovený z hmotnosti přesunovaného materiálu Příplatek k ceně za přesun prováděný bez použití mechanizace pro jakoukoliv výšku objektu</t>
  </si>
  <si>
    <t>274069768</t>
  </si>
  <si>
    <t>https://podminky.urs.cz/item/CS_URS_2023_02/998742181</t>
  </si>
  <si>
    <t>763</t>
  </si>
  <si>
    <t>Konstrukce suché výstavby</t>
  </si>
  <si>
    <t>66</t>
  </si>
  <si>
    <t>763164549</t>
  </si>
  <si>
    <t>Obklad konstrukcí sádrokartonovými deskami včetně ochranných úhelníků ve tvaru L rozvinuté šíře přes 0,4 do 0,8 m, opláštěný deskou impregnovanou se skelnou výztuží GM-FH1, tl. 12,5 mm</t>
  </si>
  <si>
    <t>1674240966</t>
  </si>
  <si>
    <t>https://podminky.urs.cz/item/CS_URS_2023_02/763164549</t>
  </si>
  <si>
    <t>67</t>
  </si>
  <si>
    <t>763164670</t>
  </si>
  <si>
    <t>Obklad konstrukcí sádrokartonovými deskami včetně ochranných úhelníků ve tvaru U rozvinuté šíře přes 1,2 m, opláštěný deskou impregnovanou se skelnou výztuží GM-FH1, tl. 2 x 12,5 mm</t>
  </si>
  <si>
    <t>-1423201744</t>
  </si>
  <si>
    <t>https://podminky.urs.cz/item/CS_URS_2023_02/763164670</t>
  </si>
  <si>
    <t>68</t>
  </si>
  <si>
    <t>763172322</t>
  </si>
  <si>
    <t>Montáž dvířek pro konstrukce ze sádrokartonových desek revizních jednoplášťových pro příčky a předsazené stěny velikost (šxv) 300 x 300 mm</t>
  </si>
  <si>
    <t>1988110751</t>
  </si>
  <si>
    <t>https://podminky.urs.cz/item/CS_URS_2023_02/763172322</t>
  </si>
  <si>
    <t>69</t>
  </si>
  <si>
    <t>59030711</t>
  </si>
  <si>
    <t>dvířka revizní jednokřídlá s automatickým zámkem 300x300mm</t>
  </si>
  <si>
    <t>-1334950378</t>
  </si>
  <si>
    <t>70</t>
  </si>
  <si>
    <t>763411111X01</t>
  </si>
  <si>
    <t>sanitární příčka o celkové výšce 2,10 m. Sanitární příčka bude tvořena eloxovanými hliníkovými profily vyplněných lamino deskami tl. 25 mm. Dveře v sanitární příčce budou opatřeny klikou v kombinaci s WC zámkem, který bude nouzově otevíratelný mincí z vnější strany. Kování z lehkých kovů.</t>
  </si>
  <si>
    <t>-492663947</t>
  </si>
  <si>
    <t>71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</si>
  <si>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</si>
  <si>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</si>
  <si>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663180590</t>
  </si>
  <si>
    <t>https://podminky.urs.cz/item/CS_URS_2023_02/998763381</t>
  </si>
  <si>
    <t>766</t>
  </si>
  <si>
    <t>Konstrukce truhlářské</t>
  </si>
  <si>
    <t>72</t>
  </si>
  <si>
    <t>766660001</t>
  </si>
  <si>
    <t>Montáž dveřních křídel dřevěných nebo plastových otevíravých do ocelové zárubně povrchově upravených jednokřídlových, šířky do 800 mm</t>
  </si>
  <si>
    <t>-1546553405</t>
  </si>
  <si>
    <t>https://podminky.urs.cz/item/CS_URS_2023_02/766660001</t>
  </si>
  <si>
    <t>73</t>
  </si>
  <si>
    <t>61162086X01</t>
  </si>
  <si>
    <t>dveře jednokřídlé lepené jehličnaté dřevo povrch laminátový plné 800x1970mm kování z lehkých kovů, klika-klika, zámek vložkový, odstín slonová kost</t>
  </si>
  <si>
    <t>304172486</t>
  </si>
  <si>
    <t>74</t>
  </si>
  <si>
    <t>766660002</t>
  </si>
  <si>
    <t>Montáž dveřních křídel dřevěných nebo plastových otevíravých do ocelové zárubně povrchově upravených jednokřídlových, šířky přes 800 mm</t>
  </si>
  <si>
    <t>-1456092291</t>
  </si>
  <si>
    <t>https://podminky.urs.cz/item/CS_URS_2023_02/766660002</t>
  </si>
  <si>
    <t>75</t>
  </si>
  <si>
    <t>61162087X01</t>
  </si>
  <si>
    <t>dveře jednokřídlé lepené jehličnaté dřevo povrch laminátový plné 900x1970mm kování z lehkých kovů, klika-klika, zámek vložkový, odstín slonová kost</t>
  </si>
  <si>
    <t>2127567703</t>
  </si>
  <si>
    <t>76</t>
  </si>
  <si>
    <t>766691914</t>
  </si>
  <si>
    <t>Ostatní práce vyvěšení nebo zavěšení křídel dřevěných dveřních, plochy do 2 m2</t>
  </si>
  <si>
    <t>-321728229</t>
  </si>
  <si>
    <t>https://podminky.urs.cz/item/CS_URS_2023_02/766691914</t>
  </si>
  <si>
    <t>77</t>
  </si>
  <si>
    <t>76669921X01</t>
  </si>
  <si>
    <t>Montáž ostatních truhlářských konstrukcí šatní lavičky s věšáky a policí na boty, provedení antivandal, lavice+opěradlo+věšák s háčky, konstrukce ocel, lavice HPL laminát, š.1500mm, h. 430mm, barva světle šedá, včetně dodávky</t>
  </si>
  <si>
    <t>-894012597</t>
  </si>
  <si>
    <t>78</t>
  </si>
  <si>
    <t>76669921X02</t>
  </si>
  <si>
    <t>Montáž ostatních truhlářských konstrukcí šatní lavičky s policí na boty, provedení antivandal, lavice+opěradlo, konstrukce ocel, lavice HPL laminát, š.1500mm, h. 430mm, barva světle šedá, včetně dodávky</t>
  </si>
  <si>
    <t>-1903184231</t>
  </si>
  <si>
    <t>79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</si>
  <si>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</si>
  <si>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</si>
  <si>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-1986719166</t>
  </si>
  <si>
    <t>https://podminky.urs.cz/item/CS_URS_2023_02/998766181</t>
  </si>
  <si>
    <t>771</t>
  </si>
  <si>
    <t>Podlahy z dlaždic</t>
  </si>
  <si>
    <t>80</t>
  </si>
  <si>
    <t>771111011</t>
  </si>
  <si>
    <t>Příprava podkladu před provedením dlažby vysátí podlah</t>
  </si>
  <si>
    <t>1512455396</t>
  </si>
  <si>
    <t>https://podminky.urs.cz/item/CS_URS_2023_02/771111011</t>
  </si>
  <si>
    <t>81</t>
  </si>
  <si>
    <t>771121011</t>
  </si>
  <si>
    <t>Příprava podkladu před provedením dlažby nátěr penetrační na podlahu</t>
  </si>
  <si>
    <t>-1463683083</t>
  </si>
  <si>
    <t>https://podminky.urs.cz/item/CS_URS_2023_02/771121011</t>
  </si>
  <si>
    <t>82</t>
  </si>
  <si>
    <t>771151021</t>
  </si>
  <si>
    <t>Příprava podkladu před provedením dlažby samonivelační stěrka min.pevnosti 30 MPa, tloušťky do 3 mm</t>
  </si>
  <si>
    <t>-928004956</t>
  </si>
  <si>
    <t>https://podminky.urs.cz/item/CS_URS_2023_02/771151021</t>
  </si>
  <si>
    <t>83</t>
  </si>
  <si>
    <t>771473810</t>
  </si>
  <si>
    <t>Demontáž soklíků z dlaždic keramických lepených rovných</t>
  </si>
  <si>
    <t>1619887826</t>
  </si>
  <si>
    <t>https://podminky.urs.cz/item/CS_URS_2023_02/771473810</t>
  </si>
  <si>
    <t>84</t>
  </si>
  <si>
    <t>771474113</t>
  </si>
  <si>
    <t>Montáž soklů z dlaždic keramických lepených cementovým flexibilním lepidlem rovných, výšky přes 90 do 120 mm</t>
  </si>
  <si>
    <t>-610574202</t>
  </si>
  <si>
    <t>https://podminky.urs.cz/item/CS_URS_2023_02/771474113</t>
  </si>
  <si>
    <t>85</t>
  </si>
  <si>
    <t>59761187</t>
  </si>
  <si>
    <t>sokl keramický mrazuvzdorný povrch hladký/lapovaný tl do 10mm výšky přes 90 do 120mm</t>
  </si>
  <si>
    <t>-1132229228</t>
  </si>
  <si>
    <t>86</t>
  </si>
  <si>
    <t>771573810</t>
  </si>
  <si>
    <t>Demontáž podlah z dlaždic keramických lepených</t>
  </si>
  <si>
    <t>349254305</t>
  </si>
  <si>
    <t>https://podminky.urs.cz/item/CS_URS_2023_02/771573810</t>
  </si>
  <si>
    <t>87</t>
  </si>
  <si>
    <t>771574414</t>
  </si>
  <si>
    <t>Montáž podlah z dlaždic keramických lepených cementovým flexibilním lepidlem hladkých, tloušťky do 10 mm přes 4 do 6 ks/m2</t>
  </si>
  <si>
    <t>-1739873229</t>
  </si>
  <si>
    <t>https://podminky.urs.cz/item/CS_URS_2023_02/771574414</t>
  </si>
  <si>
    <t>88</t>
  </si>
  <si>
    <t>59761131</t>
  </si>
  <si>
    <t>dlažba keramická slinutá mrazuvzdorná do interiéru i exteriéru povrch hladký/leštěný tl do 10mm přes 4 do 6ks/m2</t>
  </si>
  <si>
    <t>-2080856666</t>
  </si>
  <si>
    <t>89</t>
  </si>
  <si>
    <t>771574414X01</t>
  </si>
  <si>
    <t>Montáž podlah keramických hladkých lepených cementovým flexibilním lepidlem příplatek za dodávku a montáž potřebných doplňků a lišt</t>
  </si>
  <si>
    <t>544080400</t>
  </si>
  <si>
    <t>90</t>
  </si>
  <si>
    <t>771591112</t>
  </si>
  <si>
    <t>Izolace podlahy pod dlažbu nátěrem nebo stěrkou ve dvou vrstvách</t>
  </si>
  <si>
    <t>-1911869358</t>
  </si>
  <si>
    <t>https://podminky.urs.cz/item/CS_URS_2023_02/771591112</t>
  </si>
  <si>
    <t>91</t>
  </si>
  <si>
    <t>771591264</t>
  </si>
  <si>
    <t>Izolace podlahy pod dlažbu těsnícími izolačními pásy mezi podlahou a stěnu</t>
  </si>
  <si>
    <t>53763550</t>
  </si>
  <si>
    <t>https://podminky.urs.cz/item/CS_URS_2023_02/771591264</t>
  </si>
  <si>
    <t>92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</si>
  <si>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</si>
  <si>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</si>
  <si>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-732551165</t>
  </si>
  <si>
    <t>https://podminky.urs.cz/item/CS_URS_2023_02/998771181</t>
  </si>
  <si>
    <t>781</t>
  </si>
  <si>
    <t>Dokončovací práce - obklady</t>
  </si>
  <si>
    <t>93</t>
  </si>
  <si>
    <t>781111011</t>
  </si>
  <si>
    <t>Příprava podkladu před provedením obkladu oprášení (ometení) stěny</t>
  </si>
  <si>
    <t>-1157902729</t>
  </si>
  <si>
    <t>https://podminky.urs.cz/item/CS_URS_2023_02/781111011</t>
  </si>
  <si>
    <t>94</t>
  </si>
  <si>
    <t>781121011</t>
  </si>
  <si>
    <t>Příprava podkladu před provedením obkladu nátěr penetrační na stěnu</t>
  </si>
  <si>
    <t>1634789027</t>
  </si>
  <si>
    <t>https://podminky.urs.cz/item/CS_URS_2023_02/781121011</t>
  </si>
  <si>
    <t>95</t>
  </si>
  <si>
    <t>781131112</t>
  </si>
  <si>
    <t>Izolace stěny pod obklad izolace nátěrem nebo stěrkou ve dvou vrstvách</t>
  </si>
  <si>
    <t>-2006523050</t>
  </si>
  <si>
    <t>https://podminky.urs.cz/item/CS_URS_2023_02/781131112</t>
  </si>
  <si>
    <t>96</t>
  </si>
  <si>
    <t>781131232</t>
  </si>
  <si>
    <t>Izolace stěny pod obklad izolace těsnícími izolačními pásy pro styčné nebo dilatační spáry</t>
  </si>
  <si>
    <t>-14549572</t>
  </si>
  <si>
    <t>https://podminky.urs.cz/item/CS_URS_2023_02/781131232</t>
  </si>
  <si>
    <t>97</t>
  </si>
  <si>
    <t>781473810</t>
  </si>
  <si>
    <t>Demontáž obkladů z dlaždic keramických lepených</t>
  </si>
  <si>
    <t>-2134910786</t>
  </si>
  <si>
    <t>https://podminky.urs.cz/item/CS_URS_2023_02/781473810</t>
  </si>
  <si>
    <t>98</t>
  </si>
  <si>
    <t>781474154</t>
  </si>
  <si>
    <t>Montáž obkladů vnitřních stěn z dlaždic keramických lepených flexibilním lepidlem velkoformátových hladkých přes 4 do 6 ks/m2</t>
  </si>
  <si>
    <t>1701024178</t>
  </si>
  <si>
    <t>https://podminky.urs.cz/item/CS_URS_2023_02/781474154</t>
  </si>
  <si>
    <t>99</t>
  </si>
  <si>
    <t>59761001</t>
  </si>
  <si>
    <t>obklad velkoformátový keramický hladký přes 4 do 6ks/m2</t>
  </si>
  <si>
    <t>358791829</t>
  </si>
  <si>
    <t>100</t>
  </si>
  <si>
    <t>781479193X3</t>
  </si>
  <si>
    <t>Montáž obkladů vnitřních stěn z dlaždic keramických Příplatek k cenám za montáž a dodání všech doplňkových prvků a lišt apod. dle vybraného výrobce a úprav (proniků) v obkladech</t>
  </si>
  <si>
    <t>-346495832</t>
  </si>
  <si>
    <t>101</t>
  </si>
  <si>
    <t>781491022</t>
  </si>
  <si>
    <t>Montáž zrcadel lepených silikonovým tmelem na keramický obklad, plochy přes 1 m2</t>
  </si>
  <si>
    <t>-247317566</t>
  </si>
  <si>
    <t>https://podminky.urs.cz/item/CS_URS_2023_02/781491022</t>
  </si>
  <si>
    <t>102</t>
  </si>
  <si>
    <t>63465124</t>
  </si>
  <si>
    <t>zrcadlo nemontované čiré tl 4mm max rozměr 3210x2250mm</t>
  </si>
  <si>
    <t>-1381419403</t>
  </si>
  <si>
    <t>103</t>
  </si>
  <si>
    <t>781495115</t>
  </si>
  <si>
    <t>Obklad - dokončující práce ostatní práce spárování silikonem</t>
  </si>
  <si>
    <t>1181906446</t>
  </si>
  <si>
    <t>https://podminky.urs.cz/item/CS_URS_2023_02/781495115</t>
  </si>
  <si>
    <t>104</t>
  </si>
  <si>
    <t>781495211</t>
  </si>
  <si>
    <t>Čištění vnitřních ploch po provedení obkladu stěn chemickými prostředky</t>
  </si>
  <si>
    <t>-1770168242</t>
  </si>
  <si>
    <t>https://podminky.urs.cz/item/CS_URS_2023_02/781495211</t>
  </si>
  <si>
    <t>105</t>
  </si>
  <si>
    <t>781571141</t>
  </si>
  <si>
    <t>Montáž obkladů ostění z obkladaček keramických lepených flexibilním lepidlem šířky ostění přes 200 do 400 mm</t>
  </si>
  <si>
    <t>1481868384</t>
  </si>
  <si>
    <t>https://podminky.urs.cz/item/CS_URS_2023_02/781571141</t>
  </si>
  <si>
    <t>106</t>
  </si>
  <si>
    <t>781674114X01</t>
  </si>
  <si>
    <t>Montáž obkladů parapetů z dlaždic keramických lepených flexibilním lepidlem, šířky parapetu přes 200 do 300 mm</t>
  </si>
  <si>
    <t>1101885862</t>
  </si>
  <si>
    <t>107</t>
  </si>
  <si>
    <t>998781181</t>
  </si>
  <si>
    <t>Přesun hmot pro obklady keramické stanovený z hmotnosti přesunovaného materiálu Příplatek k cenám za přesun prováděný bez použití mechanizace pro jakoukoliv výšku objektu</t>
  </si>
  <si>
    <t>400518891</t>
  </si>
  <si>
    <t>https://podminky.urs.cz/item/CS_URS_2023_02/998781181</t>
  </si>
  <si>
    <t>783</t>
  </si>
  <si>
    <t>Dokončovací práce - nátěry</t>
  </si>
  <si>
    <t>108</t>
  </si>
  <si>
    <t>783301311</t>
  </si>
  <si>
    <t>Příprava podkladu zámečnických konstrukcí před provedením nátěru odmaštění odmašťovačem vodou ředitelným</t>
  </si>
  <si>
    <t>-1832710240</t>
  </si>
  <si>
    <t>https://podminky.urs.cz/item/CS_URS_2023_02/783301311</t>
  </si>
  <si>
    <t>109</t>
  </si>
  <si>
    <t>783314201</t>
  </si>
  <si>
    <t>Základní antikorozní nátěr zámečnických konstrukcí jednonásobný syntetický standardní</t>
  </si>
  <si>
    <t>920469155</t>
  </si>
  <si>
    <t>https://podminky.urs.cz/item/CS_URS_2023_02/783314201</t>
  </si>
  <si>
    <t>110</t>
  </si>
  <si>
    <t>783315101</t>
  </si>
  <si>
    <t>Mezinátěr zámečnických konstrukcí jednonásobný syntetický standardní</t>
  </si>
  <si>
    <t>869512612</t>
  </si>
  <si>
    <t>https://podminky.urs.cz/item/CS_URS_2023_02/783315101</t>
  </si>
  <si>
    <t>111</t>
  </si>
  <si>
    <t>783317101</t>
  </si>
  <si>
    <t>Krycí nátěr (email) zámečnických konstrukcí jednonásobný syntetický standardní</t>
  </si>
  <si>
    <t>-2036275404</t>
  </si>
  <si>
    <t>https://podminky.urs.cz/item/CS_URS_2023_02/783317101</t>
  </si>
  <si>
    <t>112</t>
  </si>
  <si>
    <t>783601341</t>
  </si>
  <si>
    <t>Příprava podkladu otopných těles před provedením nátěrů litinových odrezivěním bezoplachovým</t>
  </si>
  <si>
    <t>1456135399</t>
  </si>
  <si>
    <t>https://podminky.urs.cz/item/CS_URS_2023_02/783601341</t>
  </si>
  <si>
    <t>113</t>
  </si>
  <si>
    <t>783601345</t>
  </si>
  <si>
    <t>Příprava podkladu otopných těles před provedením nátěrů litinových odmaštěním vodou ředitelným</t>
  </si>
  <si>
    <t>1151027374</t>
  </si>
  <si>
    <t>https://podminky.urs.cz/item/CS_URS_2023_02/783601345</t>
  </si>
  <si>
    <t>114</t>
  </si>
  <si>
    <t>783601711</t>
  </si>
  <si>
    <t>Příprava podkladu armatur a kovových potrubí před provedením nátěru potrubí do DN 50 mm odrezivěním, odrezovačem bezoplachovým</t>
  </si>
  <si>
    <t>-655779211</t>
  </si>
  <si>
    <t>https://podminky.urs.cz/item/CS_URS_2023_02/783601711</t>
  </si>
  <si>
    <t>115</t>
  </si>
  <si>
    <t>783601713</t>
  </si>
  <si>
    <t>Příprava podkladu armatur a kovových potrubí před provedením nátěru potrubí do DN 50 mm odmaštěním, odmašťovačem vodou ředitelným</t>
  </si>
  <si>
    <t>1680019010</t>
  </si>
  <si>
    <t>https://podminky.urs.cz/item/CS_URS_2023_02/783601713</t>
  </si>
  <si>
    <t>116</t>
  </si>
  <si>
    <t>783601729</t>
  </si>
  <si>
    <t>Příprava podkladu armatur a kovových potrubí před provedením nátěru potrubí přes DN 50 do DN 100 mm odrezivěním, odrezovačem bezoplachovým</t>
  </si>
  <si>
    <t>-867398641</t>
  </si>
  <si>
    <t>https://podminky.urs.cz/item/CS_URS_2023_02/783601729</t>
  </si>
  <si>
    <t>117</t>
  </si>
  <si>
    <t>783601731</t>
  </si>
  <si>
    <t>Příprava podkladu armatur a kovových potrubí před provedením nátěru potrubí přes DN 50 do DN 100 mm odmaštěním, odmašťovačem vodou ředitelným</t>
  </si>
  <si>
    <t>170526859</t>
  </si>
  <si>
    <t>https://podminky.urs.cz/item/CS_URS_2023_02/783601731</t>
  </si>
  <si>
    <t>118</t>
  </si>
  <si>
    <t>783614141</t>
  </si>
  <si>
    <t>Základní nátěr otopných těles jednonásobný litinových syntetický</t>
  </si>
  <si>
    <t>-1118118428</t>
  </si>
  <si>
    <t>https://podminky.urs.cz/item/CS_URS_2023_02/783614141</t>
  </si>
  <si>
    <t>119</t>
  </si>
  <si>
    <t>783614551</t>
  </si>
  <si>
    <t>Základní nátěr armatur a kovových potrubí jednonásobný potrubí do DN 50 mm syntetický</t>
  </si>
  <si>
    <t>1128836542</t>
  </si>
  <si>
    <t>https://podminky.urs.cz/item/CS_URS_2023_02/783614551</t>
  </si>
  <si>
    <t>120</t>
  </si>
  <si>
    <t>783614561</t>
  </si>
  <si>
    <t>Základní nátěr armatur a kovových potrubí jednonásobný potrubí přes DN 50 do DN 100 mm syntetický</t>
  </si>
  <si>
    <t>-1037263950</t>
  </si>
  <si>
    <t>https://podminky.urs.cz/item/CS_URS_2023_02/783614561</t>
  </si>
  <si>
    <t>121</t>
  </si>
  <si>
    <t>783617147</t>
  </si>
  <si>
    <t>Krycí nátěr (email) otopných těles litinových dvojnásobný syntetický</t>
  </si>
  <si>
    <t>-747533441</t>
  </si>
  <si>
    <t>https://podminky.urs.cz/item/CS_URS_2023_02/783617147</t>
  </si>
  <si>
    <t>122</t>
  </si>
  <si>
    <t>783617615</t>
  </si>
  <si>
    <t>Krycí nátěr (email) armatur a kovových potrubí potrubí do DN 50 mm dvojnásobný syntetický tepelně odolný</t>
  </si>
  <si>
    <t>1161932892</t>
  </si>
  <si>
    <t>https://podminky.urs.cz/item/CS_URS_2023_02/783617615</t>
  </si>
  <si>
    <t>123</t>
  </si>
  <si>
    <t>783617635</t>
  </si>
  <si>
    <t>Krycí nátěr (email) armatur a kovových potrubí potrubí přes DN 50 do DN 100 mm dvojnásobný syntetický tepelně odolný</t>
  </si>
  <si>
    <t>-211389415</t>
  </si>
  <si>
    <t>https://podminky.urs.cz/item/CS_URS_2023_02/783617635</t>
  </si>
  <si>
    <t>784</t>
  </si>
  <si>
    <t>Dokončovací práce - malby a tapety</t>
  </si>
  <si>
    <t>124</t>
  </si>
  <si>
    <t>784111003</t>
  </si>
  <si>
    <t>Oprášení (ometení) podkladu v místnostech výšky přes 3,80 do 5,00 m</t>
  </si>
  <si>
    <t>1298334151</t>
  </si>
  <si>
    <t>https://podminky.urs.cz/item/CS_URS_2023_02/784111003</t>
  </si>
  <si>
    <t>125</t>
  </si>
  <si>
    <t>784111013</t>
  </si>
  <si>
    <t>Obroušení podkladu omítky v místnostech výšky přes 3,80 do 5,00 m</t>
  </si>
  <si>
    <t>1167079524</t>
  </si>
  <si>
    <t>https://podminky.urs.cz/item/CS_URS_2023_02/784111013</t>
  </si>
  <si>
    <t>126</t>
  </si>
  <si>
    <t>784121003</t>
  </si>
  <si>
    <t>Oškrabání malby v místnostech výšky přes 3,80 do 5,00 m</t>
  </si>
  <si>
    <t>-170243688</t>
  </si>
  <si>
    <t>https://podminky.urs.cz/item/CS_URS_2023_02/784121003</t>
  </si>
  <si>
    <t>127</t>
  </si>
  <si>
    <t>784121013</t>
  </si>
  <si>
    <t>Rozmývání podkladu po oškrabání malby v místnostech výšky přes 3,80 do 5,00 m</t>
  </si>
  <si>
    <t>1087669802</t>
  </si>
  <si>
    <t>https://podminky.urs.cz/item/CS_URS_2023_02/784121013</t>
  </si>
  <si>
    <t>128</t>
  </si>
  <si>
    <t>784161403</t>
  </si>
  <si>
    <t>Celoplošné vyrovnání podkladu sádrovou stěrkou, tloušťky do 3 mm vyhlazením v místnostech výšky přes 3,80 do 5,00 m</t>
  </si>
  <si>
    <t>776373163</t>
  </si>
  <si>
    <t>https://podminky.urs.cz/item/CS_URS_2023_02/784161403</t>
  </si>
  <si>
    <t>129</t>
  </si>
  <si>
    <t>784181123</t>
  </si>
  <si>
    <t>Penetrace podkladu jednonásobná hloubková akrylátová bezbarvá v místnostech výšky přes 3,80 do 5,00 m</t>
  </si>
  <si>
    <t>318984914</t>
  </si>
  <si>
    <t>https://podminky.urs.cz/item/CS_URS_2023_02/784181123</t>
  </si>
  <si>
    <t>130</t>
  </si>
  <si>
    <t>784191001</t>
  </si>
  <si>
    <t>Čištění vnitřních ploch hrubý úklid po provedení malířských prací omytím oken nebo balkonových dveří jednoduchých</t>
  </si>
  <si>
    <t>1842093179</t>
  </si>
  <si>
    <t>https://podminky.urs.cz/item/CS_URS_2023_02/784191001</t>
  </si>
  <si>
    <t>131</t>
  </si>
  <si>
    <t>784191005</t>
  </si>
  <si>
    <t>Čištění vnitřních ploch hrubý úklid po provedení malířských prací omytím dveří nebo vrat</t>
  </si>
  <si>
    <t>-854320414</t>
  </si>
  <si>
    <t>https://podminky.urs.cz/item/CS_URS_2023_02/784191005</t>
  </si>
  <si>
    <t>132</t>
  </si>
  <si>
    <t>784191007</t>
  </si>
  <si>
    <t>Čištění vnitřních ploch hrubý úklid po provedení malířských prací omytím podlah</t>
  </si>
  <si>
    <t>1471086325</t>
  </si>
  <si>
    <t>https://podminky.urs.cz/item/CS_URS_2023_02/784191007</t>
  </si>
  <si>
    <t>133</t>
  </si>
  <si>
    <t>784211103</t>
  </si>
  <si>
    <t>Malby z malířských směsí oděruvzdorných za mokra dvojnásobné, bílé za mokra oděruvzdorné výborně v místnostech výšky přes 3,80 do 5,00 m</t>
  </si>
  <si>
    <t>-1998988955</t>
  </si>
  <si>
    <t>https://podminky.urs.cz/item/CS_URS_2023_02/784211103</t>
  </si>
  <si>
    <t>VON - Vedlejší a ostatní náklady</t>
  </si>
  <si>
    <t>nám. Vaňorného 163, Vysoké Mýto</t>
  </si>
  <si>
    <t>VON - Vedlejší a ostaní náklady</t>
  </si>
  <si>
    <t xml:space="preserve">    O02 - Ostatní náklady</t>
  </si>
  <si>
    <t xml:space="preserve">    0 - Vedlejší rozpočtové náklady</t>
  </si>
  <si>
    <t>Vedlejší a ostaní náklady</t>
  </si>
  <si>
    <t>O02</t>
  </si>
  <si>
    <t>Ostatní náklady</t>
  </si>
  <si>
    <t>013254X00</t>
  </si>
  <si>
    <t xml:space="preserve">Vypracování dokumentace skutečného provedení stavby 2 x v tištěné podobě 1x v elektronické podobě na CD zpracovaná v souladu s platnou legislativou </t>
  </si>
  <si>
    <t>1024</t>
  </si>
  <si>
    <t>1665451763</t>
  </si>
  <si>
    <t>013254X01</t>
  </si>
  <si>
    <t>Výrobní a dílenská dokumentace</t>
  </si>
  <si>
    <t>-811083181</t>
  </si>
  <si>
    <t>043103X00</t>
  </si>
  <si>
    <t>Zkoušky, zkušební provoz, atesty a revize nezbytné podle ČSN a případných jiných právních nebo technických předpisů platných v době provádění a předání díla prokázující dosažení předepsané kvality a předepsaných technických parametrů díla včetně výtažných a odtrhových zkoušek mimo zkoušek, zkušebních provozů, atestů a revizí uvedených v položkách jednotlivých rozpočtů</t>
  </si>
  <si>
    <t>-194958482</t>
  </si>
  <si>
    <t>043194X12</t>
  </si>
  <si>
    <t>Fotodokumentace prováděného díla zajištění průběžné fotodokumentace realizace díla zejména části stavby a konstrukcí před jejich zakrytím v 1 digitálním vyhotovení</t>
  </si>
  <si>
    <t>-1013316224</t>
  </si>
  <si>
    <t>045002X00</t>
  </si>
  <si>
    <t xml:space="preserve">Koordinační a kompletační činnost - oznámení zahájení stavebních prací v souladu s pravomocnými rozhodnutími a vyjádřeními například správců sítí, zajištění koordinační činnosti poddodavatelů zhotovitele, zajištění a provedení všech nezbytných opatření organizačního a stavebně technologického charakteru k řádnému provedení předmětu díla předání všech dokladů o dokončené stavbě </t>
  </si>
  <si>
    <t>1128356981</t>
  </si>
  <si>
    <t>Vedlejší rozpočtové náklady</t>
  </si>
  <si>
    <t>031103X00</t>
  </si>
  <si>
    <t>Vybudování, provoz, údržba a odstranění zařízení staveniště a likvidaci v souladu s platnými právními předpisy, včetně případného zajištění ohlášení dle zákona č. 183/2006 Sb., o územním plánování a stavebním řádu (stavební zákon), ve znění pozdějších předpisů; náklady na úpravu povrchů po odstranění zařízení staveniště a úklid ploch, uvedení neprodleně do původního stavu po ukončení prací na kterých bylo zařízení staveniště provozováno; dodávka, skladování, správa, zabudování a montáž veškerých dílů a materiálů a zařízení týkající se veřejné zakázky; zajištění staveniště proti přístupu nepovolaných osob</t>
  </si>
  <si>
    <t>846368237</t>
  </si>
  <si>
    <t>0700010X1.1</t>
  </si>
  <si>
    <t>Provozní a územní vlivy - zamezení prašnosti, utěsnění staveniště od okolního provozu provizorními stěnami/buňkami s dokonalým utěsněním proti pronikání prachu, práce za nepřetržitého provozu závodu, možná nutnost provádění prací o víkendu nebo v noci</t>
  </si>
  <si>
    <t>-1672962739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</si>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</sst>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0238211" TargetMode="External" /><Relationship Id="rId2" Type="http://schemas.openxmlformats.org/officeDocument/2006/relationships/hyperlink" Target="https://podminky.urs.cz/item/CS_URS_2023_02/342272225" TargetMode="External" /><Relationship Id="rId3" Type="http://schemas.openxmlformats.org/officeDocument/2006/relationships/hyperlink" Target="https://podminky.urs.cz/item/CS_URS_2023_02/612131101" TargetMode="External" /><Relationship Id="rId4" Type="http://schemas.openxmlformats.org/officeDocument/2006/relationships/hyperlink" Target="https://podminky.urs.cz/item/CS_URS_2023_02/612135001" TargetMode="External" /><Relationship Id="rId5" Type="http://schemas.openxmlformats.org/officeDocument/2006/relationships/hyperlink" Target="https://podminky.urs.cz/item/CS_URS_2023_02/612135091" TargetMode="External" /><Relationship Id="rId6" Type="http://schemas.openxmlformats.org/officeDocument/2006/relationships/hyperlink" Target="https://podminky.urs.cz/item/CS_URS_2023_02/612321121" TargetMode="External" /><Relationship Id="rId7" Type="http://schemas.openxmlformats.org/officeDocument/2006/relationships/hyperlink" Target="https://podminky.urs.cz/item/CS_URS_2023_02/612321191" TargetMode="External" /><Relationship Id="rId8" Type="http://schemas.openxmlformats.org/officeDocument/2006/relationships/hyperlink" Target="https://podminky.urs.cz/item/CS_URS_2023_02/612325223" TargetMode="External" /><Relationship Id="rId9" Type="http://schemas.openxmlformats.org/officeDocument/2006/relationships/hyperlink" Target="https://podminky.urs.cz/item/CS_URS_2023_02/612325401" TargetMode="External" /><Relationship Id="rId10" Type="http://schemas.openxmlformats.org/officeDocument/2006/relationships/hyperlink" Target="https://podminky.urs.cz/item/CS_URS_2023_02/619995001" TargetMode="External" /><Relationship Id="rId11" Type="http://schemas.openxmlformats.org/officeDocument/2006/relationships/hyperlink" Target="https://podminky.urs.cz/item/CS_URS_2023_02/632451032" TargetMode="External" /><Relationship Id="rId12" Type="http://schemas.openxmlformats.org/officeDocument/2006/relationships/hyperlink" Target="https://podminky.urs.cz/item/CS_URS_2023_02/642944121" TargetMode="External" /><Relationship Id="rId13" Type="http://schemas.openxmlformats.org/officeDocument/2006/relationships/hyperlink" Target="https://podminky.urs.cz/item/CS_URS_2023_02/949101112" TargetMode="External" /><Relationship Id="rId14" Type="http://schemas.openxmlformats.org/officeDocument/2006/relationships/hyperlink" Target="https://podminky.urs.cz/item/CS_URS_2023_02/952901114" TargetMode="External" /><Relationship Id="rId15" Type="http://schemas.openxmlformats.org/officeDocument/2006/relationships/hyperlink" Target="https://podminky.urs.cz/item/CS_URS_2023_02/962031132" TargetMode="External" /><Relationship Id="rId16" Type="http://schemas.openxmlformats.org/officeDocument/2006/relationships/hyperlink" Target="https://podminky.urs.cz/item/CS_URS_2023_02/968072455" TargetMode="External" /><Relationship Id="rId17" Type="http://schemas.openxmlformats.org/officeDocument/2006/relationships/hyperlink" Target="https://podminky.urs.cz/item/CS_URS_2023_02/971033431" TargetMode="External" /><Relationship Id="rId18" Type="http://schemas.openxmlformats.org/officeDocument/2006/relationships/hyperlink" Target="https://podminky.urs.cz/item/CS_URS_2023_02/978013191" TargetMode="External" /><Relationship Id="rId19" Type="http://schemas.openxmlformats.org/officeDocument/2006/relationships/hyperlink" Target="https://podminky.urs.cz/item/CS_URS_2023_02/997013501" TargetMode="External" /><Relationship Id="rId20" Type="http://schemas.openxmlformats.org/officeDocument/2006/relationships/hyperlink" Target="https://podminky.urs.cz/item/CS_URS_2023_02/997013509" TargetMode="External" /><Relationship Id="rId21" Type="http://schemas.openxmlformats.org/officeDocument/2006/relationships/hyperlink" Target="https://podminky.urs.cz/item/CS_URS_2023_02/997013631" TargetMode="External" /><Relationship Id="rId22" Type="http://schemas.openxmlformats.org/officeDocument/2006/relationships/hyperlink" Target="https://podminky.urs.cz/item/CS_URS_2023_02/998018003" TargetMode="External" /><Relationship Id="rId23" Type="http://schemas.openxmlformats.org/officeDocument/2006/relationships/hyperlink" Target="https://podminky.urs.cz/item/CS_URS_2023_02/721210824X01" TargetMode="External" /><Relationship Id="rId24" Type="http://schemas.openxmlformats.org/officeDocument/2006/relationships/hyperlink" Target="https://podminky.urs.cz/item/CS_URS_2023_02/721212123" TargetMode="External" /><Relationship Id="rId25" Type="http://schemas.openxmlformats.org/officeDocument/2006/relationships/hyperlink" Target="https://podminky.urs.cz/item/CS_URS_2023_02/721910932X01" TargetMode="External" /><Relationship Id="rId26" Type="http://schemas.openxmlformats.org/officeDocument/2006/relationships/hyperlink" Target="https://podminky.urs.cz/item/CS_URS_2023_02/998721181" TargetMode="External" /><Relationship Id="rId27" Type="http://schemas.openxmlformats.org/officeDocument/2006/relationships/hyperlink" Target="https://podminky.urs.cz/item/CS_URS_2023_02/7221X01" TargetMode="External" /><Relationship Id="rId28" Type="http://schemas.openxmlformats.org/officeDocument/2006/relationships/hyperlink" Target="https://podminky.urs.cz/item/CS_URS_2023_02/998722181" TargetMode="External" /><Relationship Id="rId29" Type="http://schemas.openxmlformats.org/officeDocument/2006/relationships/hyperlink" Target="https://podminky.urs.cz/item/CS_URS_2023_02/725110811" TargetMode="External" /><Relationship Id="rId30" Type="http://schemas.openxmlformats.org/officeDocument/2006/relationships/hyperlink" Target="https://podminky.urs.cz/item/CS_URS_2023_02/725210821" TargetMode="External" /><Relationship Id="rId31" Type="http://schemas.openxmlformats.org/officeDocument/2006/relationships/hyperlink" Target="https://podminky.urs.cz/item/CS_URS_2023_02/725211616" TargetMode="External" /><Relationship Id="rId32" Type="http://schemas.openxmlformats.org/officeDocument/2006/relationships/hyperlink" Target="https://podminky.urs.cz/item/CS_URS_2023_02/725291521" TargetMode="External" /><Relationship Id="rId33" Type="http://schemas.openxmlformats.org/officeDocument/2006/relationships/hyperlink" Target="https://podminky.urs.cz/item/CS_URS_2023_02/725291644X01" TargetMode="External" /><Relationship Id="rId34" Type="http://schemas.openxmlformats.org/officeDocument/2006/relationships/hyperlink" Target="https://podminky.urs.cz/item/CS_URS_2023_02/725810811" TargetMode="External" /><Relationship Id="rId35" Type="http://schemas.openxmlformats.org/officeDocument/2006/relationships/hyperlink" Target="https://podminky.urs.cz/item/CS_URS_2023_02/725813111" TargetMode="External" /><Relationship Id="rId36" Type="http://schemas.openxmlformats.org/officeDocument/2006/relationships/hyperlink" Target="https://podminky.urs.cz/item/CS_URS_2023_02/725820801" TargetMode="External" /><Relationship Id="rId37" Type="http://schemas.openxmlformats.org/officeDocument/2006/relationships/hyperlink" Target="https://podminky.urs.cz/item/CS_URS_2023_02/725840850" TargetMode="External" /><Relationship Id="rId38" Type="http://schemas.openxmlformats.org/officeDocument/2006/relationships/hyperlink" Target="https://podminky.urs.cz/item/CS_URS_2023_02/725841312" TargetMode="External" /><Relationship Id="rId39" Type="http://schemas.openxmlformats.org/officeDocument/2006/relationships/hyperlink" Target="https://podminky.urs.cz/item/CS_URS_2023_02/725860811" TargetMode="External" /><Relationship Id="rId40" Type="http://schemas.openxmlformats.org/officeDocument/2006/relationships/hyperlink" Target="https://podminky.urs.cz/item/CS_URS_2023_02/725861102" TargetMode="External" /><Relationship Id="rId41" Type="http://schemas.openxmlformats.org/officeDocument/2006/relationships/hyperlink" Target="https://podminky.urs.cz/item/CS_URS_2023_02/998725181" TargetMode="External" /><Relationship Id="rId42" Type="http://schemas.openxmlformats.org/officeDocument/2006/relationships/hyperlink" Target="https://podminky.urs.cz/item/CS_URS_2023_02/735111810" TargetMode="External" /><Relationship Id="rId43" Type="http://schemas.openxmlformats.org/officeDocument/2006/relationships/hyperlink" Target="https://podminky.urs.cz/item/CS_URS_2023_02/735118110" TargetMode="External" /><Relationship Id="rId44" Type="http://schemas.openxmlformats.org/officeDocument/2006/relationships/hyperlink" Target="https://podminky.urs.cz/item/CS_URS_2023_02/735119140" TargetMode="External" /><Relationship Id="rId45" Type="http://schemas.openxmlformats.org/officeDocument/2006/relationships/hyperlink" Target="https://podminky.urs.cz/item/CS_URS_2023_02/735494811" TargetMode="External" /><Relationship Id="rId46" Type="http://schemas.openxmlformats.org/officeDocument/2006/relationships/hyperlink" Target="https://podminky.urs.cz/item/CS_URS_2023_02/998735181" TargetMode="External" /><Relationship Id="rId47" Type="http://schemas.openxmlformats.org/officeDocument/2006/relationships/hyperlink" Target="https://podminky.urs.cz/item/CS_URS_2023_02/998741181" TargetMode="External" /><Relationship Id="rId48" Type="http://schemas.openxmlformats.org/officeDocument/2006/relationships/hyperlink" Target="https://podminky.urs.cz/item/CS_URS_2023_02/998742181" TargetMode="External" /><Relationship Id="rId49" Type="http://schemas.openxmlformats.org/officeDocument/2006/relationships/hyperlink" Target="https://podminky.urs.cz/item/CS_URS_2023_02/763164549" TargetMode="External" /><Relationship Id="rId50" Type="http://schemas.openxmlformats.org/officeDocument/2006/relationships/hyperlink" Target="https://podminky.urs.cz/item/CS_URS_2023_02/763164670" TargetMode="External" /><Relationship Id="rId51" Type="http://schemas.openxmlformats.org/officeDocument/2006/relationships/hyperlink" Target="https://podminky.urs.cz/item/CS_URS_2023_02/763172322" TargetMode="External" /><Relationship Id="rId52" Type="http://schemas.openxmlformats.org/officeDocument/2006/relationships/hyperlink" Target="https://podminky.urs.cz/item/CS_URS_2023_02/998763381" TargetMode="External" /><Relationship Id="rId53" Type="http://schemas.openxmlformats.org/officeDocument/2006/relationships/hyperlink" Target="https://podminky.urs.cz/item/CS_URS_2023_02/766660001" TargetMode="External" /><Relationship Id="rId54" Type="http://schemas.openxmlformats.org/officeDocument/2006/relationships/hyperlink" Target="https://podminky.urs.cz/item/CS_URS_2023_02/766660002" TargetMode="External" /><Relationship Id="rId55" Type="http://schemas.openxmlformats.org/officeDocument/2006/relationships/hyperlink" Target="https://podminky.urs.cz/item/CS_URS_2023_02/766691914" TargetMode="External" /><Relationship Id="rId56" Type="http://schemas.openxmlformats.org/officeDocument/2006/relationships/hyperlink" Target="https://podminky.urs.cz/item/CS_URS_2023_02/998766181" TargetMode="External" /><Relationship Id="rId57" Type="http://schemas.openxmlformats.org/officeDocument/2006/relationships/hyperlink" Target="https://podminky.urs.cz/item/CS_URS_2023_02/771111011" TargetMode="External" /><Relationship Id="rId58" Type="http://schemas.openxmlformats.org/officeDocument/2006/relationships/hyperlink" Target="https://podminky.urs.cz/item/CS_URS_2023_02/771121011" TargetMode="External" /><Relationship Id="rId59" Type="http://schemas.openxmlformats.org/officeDocument/2006/relationships/hyperlink" Target="https://podminky.urs.cz/item/CS_URS_2023_02/771151021" TargetMode="External" /><Relationship Id="rId60" Type="http://schemas.openxmlformats.org/officeDocument/2006/relationships/hyperlink" Target="https://podminky.urs.cz/item/CS_URS_2023_02/771473810" TargetMode="External" /><Relationship Id="rId61" Type="http://schemas.openxmlformats.org/officeDocument/2006/relationships/hyperlink" Target="https://podminky.urs.cz/item/CS_URS_2023_02/771474113" TargetMode="External" /><Relationship Id="rId62" Type="http://schemas.openxmlformats.org/officeDocument/2006/relationships/hyperlink" Target="https://podminky.urs.cz/item/CS_URS_2023_02/771573810" TargetMode="External" /><Relationship Id="rId63" Type="http://schemas.openxmlformats.org/officeDocument/2006/relationships/hyperlink" Target="https://podminky.urs.cz/item/CS_URS_2023_02/771574414" TargetMode="External" /><Relationship Id="rId64" Type="http://schemas.openxmlformats.org/officeDocument/2006/relationships/hyperlink" Target="https://podminky.urs.cz/item/CS_URS_2023_02/771591112" TargetMode="External" /><Relationship Id="rId65" Type="http://schemas.openxmlformats.org/officeDocument/2006/relationships/hyperlink" Target="https://podminky.urs.cz/item/CS_URS_2023_02/771591264" TargetMode="External" /><Relationship Id="rId66" Type="http://schemas.openxmlformats.org/officeDocument/2006/relationships/hyperlink" Target="https://podminky.urs.cz/item/CS_URS_2023_02/998771181" TargetMode="External" /><Relationship Id="rId67" Type="http://schemas.openxmlformats.org/officeDocument/2006/relationships/hyperlink" Target="https://podminky.urs.cz/item/CS_URS_2023_02/781111011" TargetMode="External" /><Relationship Id="rId68" Type="http://schemas.openxmlformats.org/officeDocument/2006/relationships/hyperlink" Target="https://podminky.urs.cz/item/CS_URS_2023_02/781121011" TargetMode="External" /><Relationship Id="rId69" Type="http://schemas.openxmlformats.org/officeDocument/2006/relationships/hyperlink" Target="https://podminky.urs.cz/item/CS_URS_2023_02/781131112" TargetMode="External" /><Relationship Id="rId70" Type="http://schemas.openxmlformats.org/officeDocument/2006/relationships/hyperlink" Target="https://podminky.urs.cz/item/CS_URS_2023_02/781131232" TargetMode="External" /><Relationship Id="rId71" Type="http://schemas.openxmlformats.org/officeDocument/2006/relationships/hyperlink" Target="https://podminky.urs.cz/item/CS_URS_2023_02/781473810" TargetMode="External" /><Relationship Id="rId72" Type="http://schemas.openxmlformats.org/officeDocument/2006/relationships/hyperlink" Target="https://podminky.urs.cz/item/CS_URS_2023_02/781474154" TargetMode="External" /><Relationship Id="rId73" Type="http://schemas.openxmlformats.org/officeDocument/2006/relationships/hyperlink" Target="https://podminky.urs.cz/item/CS_URS_2023_02/781491022" TargetMode="External" /><Relationship Id="rId74" Type="http://schemas.openxmlformats.org/officeDocument/2006/relationships/hyperlink" Target="https://podminky.urs.cz/item/CS_URS_2023_02/781495115" TargetMode="External" /><Relationship Id="rId75" Type="http://schemas.openxmlformats.org/officeDocument/2006/relationships/hyperlink" Target="https://podminky.urs.cz/item/CS_URS_2023_02/781495211" TargetMode="External" /><Relationship Id="rId76" Type="http://schemas.openxmlformats.org/officeDocument/2006/relationships/hyperlink" Target="https://podminky.urs.cz/item/CS_URS_2023_02/781571141" TargetMode="External" /><Relationship Id="rId77" Type="http://schemas.openxmlformats.org/officeDocument/2006/relationships/hyperlink" Target="https://podminky.urs.cz/item/CS_URS_2023_02/998781181" TargetMode="External" /><Relationship Id="rId78" Type="http://schemas.openxmlformats.org/officeDocument/2006/relationships/hyperlink" Target="https://podminky.urs.cz/item/CS_URS_2023_02/783301311" TargetMode="External" /><Relationship Id="rId79" Type="http://schemas.openxmlformats.org/officeDocument/2006/relationships/hyperlink" Target="https://podminky.urs.cz/item/CS_URS_2023_02/783314201" TargetMode="External" /><Relationship Id="rId80" Type="http://schemas.openxmlformats.org/officeDocument/2006/relationships/hyperlink" Target="https://podminky.urs.cz/item/CS_URS_2023_02/783315101" TargetMode="External" /><Relationship Id="rId81" Type="http://schemas.openxmlformats.org/officeDocument/2006/relationships/hyperlink" Target="https://podminky.urs.cz/item/CS_URS_2023_02/783317101" TargetMode="External" /><Relationship Id="rId82" Type="http://schemas.openxmlformats.org/officeDocument/2006/relationships/hyperlink" Target="https://podminky.urs.cz/item/CS_URS_2023_02/783601341" TargetMode="External" /><Relationship Id="rId83" Type="http://schemas.openxmlformats.org/officeDocument/2006/relationships/hyperlink" Target="https://podminky.urs.cz/item/CS_URS_2023_02/783601345" TargetMode="External" /><Relationship Id="rId84" Type="http://schemas.openxmlformats.org/officeDocument/2006/relationships/hyperlink" Target="https://podminky.urs.cz/item/CS_URS_2023_02/783601711" TargetMode="External" /><Relationship Id="rId85" Type="http://schemas.openxmlformats.org/officeDocument/2006/relationships/hyperlink" Target="https://podminky.urs.cz/item/CS_URS_2023_02/783601713" TargetMode="External" /><Relationship Id="rId86" Type="http://schemas.openxmlformats.org/officeDocument/2006/relationships/hyperlink" Target="https://podminky.urs.cz/item/CS_URS_2023_02/783601729" TargetMode="External" /><Relationship Id="rId87" Type="http://schemas.openxmlformats.org/officeDocument/2006/relationships/hyperlink" Target="https://podminky.urs.cz/item/CS_URS_2023_02/783601731" TargetMode="External" /><Relationship Id="rId88" Type="http://schemas.openxmlformats.org/officeDocument/2006/relationships/hyperlink" Target="https://podminky.urs.cz/item/CS_URS_2023_02/783614141" TargetMode="External" /><Relationship Id="rId89" Type="http://schemas.openxmlformats.org/officeDocument/2006/relationships/hyperlink" Target="https://podminky.urs.cz/item/CS_URS_2023_02/783614551" TargetMode="External" /><Relationship Id="rId90" Type="http://schemas.openxmlformats.org/officeDocument/2006/relationships/hyperlink" Target="https://podminky.urs.cz/item/CS_URS_2023_02/783614561" TargetMode="External" /><Relationship Id="rId91" Type="http://schemas.openxmlformats.org/officeDocument/2006/relationships/hyperlink" Target="https://podminky.urs.cz/item/CS_URS_2023_02/783617147" TargetMode="External" /><Relationship Id="rId92" Type="http://schemas.openxmlformats.org/officeDocument/2006/relationships/hyperlink" Target="https://podminky.urs.cz/item/CS_URS_2023_02/783617615" TargetMode="External" /><Relationship Id="rId93" Type="http://schemas.openxmlformats.org/officeDocument/2006/relationships/hyperlink" Target="https://podminky.urs.cz/item/CS_URS_2023_02/783617635" TargetMode="External" /><Relationship Id="rId94" Type="http://schemas.openxmlformats.org/officeDocument/2006/relationships/hyperlink" Target="https://podminky.urs.cz/item/CS_URS_2023_02/784111003" TargetMode="External" /><Relationship Id="rId95" Type="http://schemas.openxmlformats.org/officeDocument/2006/relationships/hyperlink" Target="https://podminky.urs.cz/item/CS_URS_2023_02/784111013" TargetMode="External" /><Relationship Id="rId96" Type="http://schemas.openxmlformats.org/officeDocument/2006/relationships/hyperlink" Target="https://podminky.urs.cz/item/CS_URS_2023_02/784121003" TargetMode="External" /><Relationship Id="rId97" Type="http://schemas.openxmlformats.org/officeDocument/2006/relationships/hyperlink" Target="https://podminky.urs.cz/item/CS_URS_2023_02/784121013" TargetMode="External" /><Relationship Id="rId98" Type="http://schemas.openxmlformats.org/officeDocument/2006/relationships/hyperlink" Target="https://podminky.urs.cz/item/CS_URS_2023_02/784161403" TargetMode="External" /><Relationship Id="rId99" Type="http://schemas.openxmlformats.org/officeDocument/2006/relationships/hyperlink" Target="https://podminky.urs.cz/item/CS_URS_2023_02/784181123" TargetMode="External" /><Relationship Id="rId100" Type="http://schemas.openxmlformats.org/officeDocument/2006/relationships/hyperlink" Target="https://podminky.urs.cz/item/CS_URS_2023_02/784191001" TargetMode="External" /><Relationship Id="rId101" Type="http://schemas.openxmlformats.org/officeDocument/2006/relationships/hyperlink" Target="https://podminky.urs.cz/item/CS_URS_2023_02/784191005" TargetMode="External" /><Relationship Id="rId102" Type="http://schemas.openxmlformats.org/officeDocument/2006/relationships/hyperlink" Target="https://podminky.urs.cz/item/CS_URS_2023_02/784191007" TargetMode="External" /><Relationship Id="rId103" Type="http://schemas.openxmlformats.org/officeDocument/2006/relationships/hyperlink" Target="https://podminky.urs.cz/item/CS_URS_2023_02/784211103" TargetMode="External" /><Relationship Id="rId10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21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30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21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651923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rekonstrukce sociálního zařízení na Gymnáziu Vysoké Mýto - šatna chlapci, 1.NP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15. 9. 2023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Gymnázium Vysoké Mýto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BKN spol. s r.o.</v>
      </c>
      <c r="AN49" s="62"/>
      <c r="AO49" s="62"/>
      <c r="AP49" s="62"/>
      <c r="AQ49" s="38"/>
      <c r="AR49" s="42"/>
      <c r="AS49" s="72" t="s">
        <v>55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56</v>
      </c>
      <c r="D52" s="85"/>
      <c r="E52" s="85"/>
      <c r="F52" s="85"/>
      <c r="G52" s="85"/>
      <c r="H52" s="86"/>
      <c r="I52" s="87" t="s">
        <v>57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58</v>
      </c>
      <c r="AH52" s="85"/>
      <c r="AI52" s="85"/>
      <c r="AJ52" s="85"/>
      <c r="AK52" s="85"/>
      <c r="AL52" s="85"/>
      <c r="AM52" s="85"/>
      <c r="AN52" s="87" t="s">
        <v>59</v>
      </c>
      <c r="AO52" s="85"/>
      <c r="AP52" s="85"/>
      <c r="AQ52" s="89" t="s">
        <v>60</v>
      </c>
      <c r="AR52" s="42"/>
      <c r="AS52" s="90" t="s">
        <v>61</v>
      </c>
      <c r="AT52" s="91" t="s">
        <v>62</v>
      </c>
      <c r="AU52" s="91" t="s">
        <v>63</v>
      </c>
      <c r="AV52" s="91" t="s">
        <v>64</v>
      </c>
      <c r="AW52" s="91" t="s">
        <v>65</v>
      </c>
      <c r="AX52" s="91" t="s">
        <v>66</v>
      </c>
      <c r="AY52" s="91" t="s">
        <v>67</v>
      </c>
      <c r="AZ52" s="91" t="s">
        <v>68</v>
      </c>
      <c r="BA52" s="91" t="s">
        <v>69</v>
      </c>
      <c r="BB52" s="91" t="s">
        <v>70</v>
      </c>
      <c r="BC52" s="91" t="s">
        <v>71</v>
      </c>
      <c r="BD52" s="92" t="s">
        <v>72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21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74</v>
      </c>
      <c r="BT54" s="107" t="s">
        <v>75</v>
      </c>
      <c r="BU54" s="108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16.5" customHeight="1">
      <c r="A55" s="109" t="s">
        <v>79</v>
      </c>
      <c r="B55" s="110"/>
      <c r="C55" s="111"/>
      <c r="D55" s="112" t="s">
        <v>80</v>
      </c>
      <c r="E55" s="112"/>
      <c r="F55" s="112"/>
      <c r="G55" s="112"/>
      <c r="H55" s="112"/>
      <c r="I55" s="113"/>
      <c r="J55" s="112" t="s">
        <v>81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'D.1 - Architektonicko sta...'!J30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82</v>
      </c>
      <c r="AR55" s="116"/>
      <c r="AS55" s="117">
        <v>0</v>
      </c>
      <c r="AT55" s="118">
        <f>ROUND(SUM(AV55:AW55),2)</f>
        <v>0</v>
      </c>
      <c r="AU55" s="119">
        <f>'D.1 - Architektonicko sta...'!P98</f>
        <v>0</v>
      </c>
      <c r="AV55" s="118">
        <f>'D.1 - Architektonicko sta...'!J33</f>
        <v>0</v>
      </c>
      <c r="AW55" s="118">
        <f>'D.1 - Architektonicko sta...'!J34</f>
        <v>0</v>
      </c>
      <c r="AX55" s="118">
        <f>'D.1 - Architektonicko sta...'!J35</f>
        <v>0</v>
      </c>
      <c r="AY55" s="118">
        <f>'D.1 - Architektonicko sta...'!J36</f>
        <v>0</v>
      </c>
      <c r="AZ55" s="118">
        <f>'D.1 - Architektonicko sta...'!F33</f>
        <v>0</v>
      </c>
      <c r="BA55" s="118">
        <f>'D.1 - Architektonicko sta...'!F34</f>
        <v>0</v>
      </c>
      <c r="BB55" s="118">
        <f>'D.1 - Architektonicko sta...'!F35</f>
        <v>0</v>
      </c>
      <c r="BC55" s="118">
        <f>'D.1 - Architektonicko sta...'!F36</f>
        <v>0</v>
      </c>
      <c r="BD55" s="120">
        <f>'D.1 - Architektonicko sta...'!F37</f>
        <v>0</v>
      </c>
      <c r="BE55" s="7"/>
      <c r="BT55" s="121" t="s">
        <v>83</v>
      </c>
      <c r="BV55" s="121" t="s">
        <v>77</v>
      </c>
      <c r="BW55" s="121" t="s">
        <v>84</v>
      </c>
      <c r="BX55" s="121" t="s">
        <v>5</v>
      </c>
      <c r="CL55" s="121" t="s">
        <v>19</v>
      </c>
      <c r="CM55" s="121" t="s">
        <v>85</v>
      </c>
    </row>
    <row r="56" s="7" customFormat="1" ht="16.5" customHeight="1">
      <c r="A56" s="109" t="s">
        <v>79</v>
      </c>
      <c r="B56" s="110"/>
      <c r="C56" s="111"/>
      <c r="D56" s="112" t="s">
        <v>86</v>
      </c>
      <c r="E56" s="112"/>
      <c r="F56" s="112"/>
      <c r="G56" s="112"/>
      <c r="H56" s="112"/>
      <c r="I56" s="113"/>
      <c r="J56" s="112" t="s">
        <v>87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'VON - Vedlejší a ostatní 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82</v>
      </c>
      <c r="AR56" s="116"/>
      <c r="AS56" s="122">
        <v>0</v>
      </c>
      <c r="AT56" s="123">
        <f>ROUND(SUM(AV56:AW56),2)</f>
        <v>0</v>
      </c>
      <c r="AU56" s="124">
        <f>'VON - Vedlejší a ostatní ...'!P82</f>
        <v>0</v>
      </c>
      <c r="AV56" s="123">
        <f>'VON - Vedlejší a ostatní ...'!J33</f>
        <v>0</v>
      </c>
      <c r="AW56" s="123">
        <f>'VON - Vedlejší a ostatní ...'!J34</f>
        <v>0</v>
      </c>
      <c r="AX56" s="123">
        <f>'VON - Vedlejší a ostatní ...'!J35</f>
        <v>0</v>
      </c>
      <c r="AY56" s="123">
        <f>'VON - Vedlejší a ostatní ...'!J36</f>
        <v>0</v>
      </c>
      <c r="AZ56" s="123">
        <f>'VON - Vedlejší a ostatní ...'!F33</f>
        <v>0</v>
      </c>
      <c r="BA56" s="123">
        <f>'VON - Vedlejší a ostatní ...'!F34</f>
        <v>0</v>
      </c>
      <c r="BB56" s="123">
        <f>'VON - Vedlejší a ostatní ...'!F35</f>
        <v>0</v>
      </c>
      <c r="BC56" s="123">
        <f>'VON - Vedlejší a ostatní ...'!F36</f>
        <v>0</v>
      </c>
      <c r="BD56" s="125">
        <f>'VON - Vedlejší a ostatní ...'!F37</f>
        <v>0</v>
      </c>
      <c r="BE56" s="7"/>
      <c r="BT56" s="121" t="s">
        <v>83</v>
      </c>
      <c r="BV56" s="121" t="s">
        <v>77</v>
      </c>
      <c r="BW56" s="121" t="s">
        <v>88</v>
      </c>
      <c r="BX56" s="121" t="s">
        <v>5</v>
      </c>
      <c r="CL56" s="121" t="s">
        <v>89</v>
      </c>
      <c r="CM56" s="121" t="s">
        <v>85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Jz84YaABT+XnJXQ51wfnxTqQ7tM5/E1Ka+cyJMl7gsnBs4kjzepyG3ISLkbS2rsvsXl5dYTfvkjx/8UJRO09sA==" hashValue="aIfsWlRZLeTLwhOgLxvSBUc5ceWpOToXfEEnWSwOxNcc2NbVAbG0OCLjkARouXvZqJ/IpvJT13pSc32nJavXWg==" algorithmName="SHA-512" password="DA9B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D.1 - Architektonicko sta...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85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rekonstrukce sociálního zařízení na Gymnáziu Vysoké Mýto - šatna chlapci, 1.NP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21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22</v>
      </c>
      <c r="E12" s="36"/>
      <c r="F12" s="134" t="s">
        <v>23</v>
      </c>
      <c r="G12" s="36"/>
      <c r="H12" s="36"/>
      <c r="I12" s="130" t="s">
        <v>24</v>
      </c>
      <c r="J12" s="135" t="str">
        <f>'Rekapitulace zakázky'!AN8</f>
        <v>15. 9. 2023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26</v>
      </c>
      <c r="E14" s="36"/>
      <c r="F14" s="36"/>
      <c r="G14" s="36"/>
      <c r="H14" s="36"/>
      <c r="I14" s="130" t="s">
        <v>27</v>
      </c>
      <c r="J14" s="134" t="s">
        <v>28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29</v>
      </c>
      <c r="F15" s="36"/>
      <c r="G15" s="36"/>
      <c r="H15" s="36"/>
      <c r="I15" s="130" t="s">
        <v>30</v>
      </c>
      <c r="J15" s="134" t="s">
        <v>21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27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30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27</v>
      </c>
      <c r="J20" s="134" t="s">
        <v>34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35</v>
      </c>
      <c r="F21" s="36"/>
      <c r="G21" s="36"/>
      <c r="H21" s="36"/>
      <c r="I21" s="130" t="s">
        <v>30</v>
      </c>
      <c r="J21" s="134" t="s">
        <v>36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38</v>
      </c>
      <c r="E23" s="36"/>
      <c r="F23" s="36"/>
      <c r="G23" s="36"/>
      <c r="H23" s="36"/>
      <c r="I23" s="130" t="s">
        <v>27</v>
      </c>
      <c r="J23" s="134" t="str">
        <f>IF('Rekapitulace zakázky'!AN19="","",'Rekapitulace zakázky'!AN19)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zakázky'!E20="","",'Rekapitulace zakázky'!E20)</f>
        <v xml:space="preserve"> </v>
      </c>
      <c r="F24" s="36"/>
      <c r="G24" s="36"/>
      <c r="H24" s="36"/>
      <c r="I24" s="130" t="s">
        <v>30</v>
      </c>
      <c r="J24" s="134" t="str">
        <f>IF('Rekapitulace zakázky'!AN20="","",'Rekapitulace zakázky'!AN20)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39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41</v>
      </c>
      <c r="E30" s="36"/>
      <c r="F30" s="36"/>
      <c r="G30" s="36"/>
      <c r="H30" s="36"/>
      <c r="I30" s="36"/>
      <c r="J30" s="142">
        <f>ROUND(J98,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43</v>
      </c>
      <c r="G32" s="36"/>
      <c r="H32" s="36"/>
      <c r="I32" s="143" t="s">
        <v>42</v>
      </c>
      <c r="J32" s="143" t="s">
        <v>44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45</v>
      </c>
      <c r="E33" s="130" t="s">
        <v>46</v>
      </c>
      <c r="F33" s="145">
        <f>ROUND((SUM(BE98:BE353)),  2)</f>
        <v>0</v>
      </c>
      <c r="G33" s="36"/>
      <c r="H33" s="36"/>
      <c r="I33" s="146">
        <v>0.20999999999999999</v>
      </c>
      <c r="J33" s="145">
        <f>ROUND(((SUM(BE98:BE353))*I33),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47</v>
      </c>
      <c r="F34" s="145">
        <f>ROUND((SUM(BF98:BF353)),  2)</f>
        <v>0</v>
      </c>
      <c r="G34" s="36"/>
      <c r="H34" s="36"/>
      <c r="I34" s="146">
        <v>0.14999999999999999</v>
      </c>
      <c r="J34" s="145">
        <f>ROUND(((SUM(BF98:BF353))*I34),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48</v>
      </c>
      <c r="F35" s="145">
        <f>ROUND((SUM(BG98:BG353)),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49</v>
      </c>
      <c r="F36" s="145">
        <f>ROUND((SUM(BH98:BH353)),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50</v>
      </c>
      <c r="F37" s="145">
        <f>ROUND((SUM(BI98:BI353)),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rekonstrukce sociálního zařízení na Gymnáziu Vysoké Mýto - šatna chlapci, 1.NP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D.1 - Architektonicko stavební řešení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 xml:space="preserve"> </v>
      </c>
      <c r="G52" s="38"/>
      <c r="H52" s="38"/>
      <c r="I52" s="30" t="s">
        <v>24</v>
      </c>
      <c r="J52" s="70" t="str">
        <f>IF(J12="","",J12)</f>
        <v>15. 9. 2023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>Gymnázium Vysoké Mýto</v>
      </c>
      <c r="G54" s="38"/>
      <c r="H54" s="38"/>
      <c r="I54" s="30" t="s">
        <v>33</v>
      </c>
      <c r="J54" s="34" t="str">
        <f>E21</f>
        <v>BKN spol. s r.o.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38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73</v>
      </c>
      <c r="D59" s="38"/>
      <c r="E59" s="38"/>
      <c r="F59" s="38"/>
      <c r="G59" s="38"/>
      <c r="H59" s="38"/>
      <c r="I59" s="38"/>
      <c r="J59" s="100">
        <f>J98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J99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98</v>
      </c>
      <c r="E61" s="172"/>
      <c r="F61" s="172"/>
      <c r="G61" s="172"/>
      <c r="H61" s="172"/>
      <c r="I61" s="172"/>
      <c r="J61" s="173">
        <f>J100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99</v>
      </c>
      <c r="E62" s="172"/>
      <c r="F62" s="172"/>
      <c r="G62" s="172"/>
      <c r="H62" s="172"/>
      <c r="I62" s="172"/>
      <c r="J62" s="173">
        <f>J105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100</v>
      </c>
      <c r="E63" s="172"/>
      <c r="F63" s="172"/>
      <c r="G63" s="172"/>
      <c r="H63" s="172"/>
      <c r="I63" s="172"/>
      <c r="J63" s="173">
        <f>J127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101</v>
      </c>
      <c r="E64" s="172"/>
      <c r="F64" s="172"/>
      <c r="G64" s="172"/>
      <c r="H64" s="172"/>
      <c r="I64" s="172"/>
      <c r="J64" s="173">
        <f>J142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102</v>
      </c>
      <c r="E65" s="172"/>
      <c r="F65" s="172"/>
      <c r="G65" s="172"/>
      <c r="H65" s="172"/>
      <c r="I65" s="172"/>
      <c r="J65" s="173">
        <f>J149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3"/>
      <c r="C66" s="164"/>
      <c r="D66" s="165" t="s">
        <v>103</v>
      </c>
      <c r="E66" s="166"/>
      <c r="F66" s="166"/>
      <c r="G66" s="166"/>
      <c r="H66" s="166"/>
      <c r="I66" s="166"/>
      <c r="J66" s="167">
        <f>J152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9"/>
      <c r="C67" s="170"/>
      <c r="D67" s="171" t="s">
        <v>104</v>
      </c>
      <c r="E67" s="172"/>
      <c r="F67" s="172"/>
      <c r="G67" s="172"/>
      <c r="H67" s="172"/>
      <c r="I67" s="172"/>
      <c r="J67" s="173">
        <f>J153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105</v>
      </c>
      <c r="E68" s="172"/>
      <c r="F68" s="172"/>
      <c r="G68" s="172"/>
      <c r="H68" s="172"/>
      <c r="I68" s="172"/>
      <c r="J68" s="173">
        <f>J164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106</v>
      </c>
      <c r="E69" s="172"/>
      <c r="F69" s="172"/>
      <c r="G69" s="172"/>
      <c r="H69" s="172"/>
      <c r="I69" s="172"/>
      <c r="J69" s="173">
        <f>J169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107</v>
      </c>
      <c r="E70" s="172"/>
      <c r="F70" s="172"/>
      <c r="G70" s="172"/>
      <c r="H70" s="172"/>
      <c r="I70" s="172"/>
      <c r="J70" s="173">
        <f>J205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108</v>
      </c>
      <c r="E71" s="172"/>
      <c r="F71" s="172"/>
      <c r="G71" s="172"/>
      <c r="H71" s="172"/>
      <c r="I71" s="172"/>
      <c r="J71" s="173">
        <f>J216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109</v>
      </c>
      <c r="E72" s="172"/>
      <c r="F72" s="172"/>
      <c r="G72" s="172"/>
      <c r="H72" s="172"/>
      <c r="I72" s="172"/>
      <c r="J72" s="173">
        <f>J220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110</v>
      </c>
      <c r="E73" s="172"/>
      <c r="F73" s="172"/>
      <c r="G73" s="172"/>
      <c r="H73" s="172"/>
      <c r="I73" s="172"/>
      <c r="J73" s="173">
        <f>J225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111</v>
      </c>
      <c r="E74" s="172"/>
      <c r="F74" s="172"/>
      <c r="G74" s="172"/>
      <c r="H74" s="172"/>
      <c r="I74" s="172"/>
      <c r="J74" s="173">
        <f>J236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112</v>
      </c>
      <c r="E75" s="172"/>
      <c r="F75" s="172"/>
      <c r="G75" s="172"/>
      <c r="H75" s="172"/>
      <c r="I75" s="172"/>
      <c r="J75" s="173">
        <f>J249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9"/>
      <c r="C76" s="170"/>
      <c r="D76" s="171" t="s">
        <v>113</v>
      </c>
      <c r="E76" s="172"/>
      <c r="F76" s="172"/>
      <c r="G76" s="172"/>
      <c r="H76" s="172"/>
      <c r="I76" s="172"/>
      <c r="J76" s="173">
        <f>J273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9"/>
      <c r="C77" s="170"/>
      <c r="D77" s="171" t="s">
        <v>114</v>
      </c>
      <c r="E77" s="172"/>
      <c r="F77" s="172"/>
      <c r="G77" s="172"/>
      <c r="H77" s="172"/>
      <c r="I77" s="172"/>
      <c r="J77" s="173">
        <f>J300</f>
        <v>0</v>
      </c>
      <c r="K77" s="170"/>
      <c r="L77" s="17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9"/>
      <c r="C78" s="170"/>
      <c r="D78" s="171" t="s">
        <v>115</v>
      </c>
      <c r="E78" s="172"/>
      <c r="F78" s="172"/>
      <c r="G78" s="172"/>
      <c r="H78" s="172"/>
      <c r="I78" s="172"/>
      <c r="J78" s="173">
        <f>J333</f>
        <v>0</v>
      </c>
      <c r="K78" s="170"/>
      <c r="L78" s="174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57"/>
      <c r="C80" s="58"/>
      <c r="D80" s="58"/>
      <c r="E80" s="58"/>
      <c r="F80" s="58"/>
      <c r="G80" s="58"/>
      <c r="H80" s="58"/>
      <c r="I80" s="58"/>
      <c r="J80" s="58"/>
      <c r="K80" s="5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="2" customFormat="1" ht="6.96" customHeight="1">
      <c r="A84" s="36"/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4.96" customHeight="1">
      <c r="A85" s="36"/>
      <c r="B85" s="37"/>
      <c r="C85" s="21" t="s">
        <v>116</v>
      </c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16</v>
      </c>
      <c r="D87" s="38"/>
      <c r="E87" s="38"/>
      <c r="F87" s="38"/>
      <c r="G87" s="38"/>
      <c r="H87" s="38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158" t="str">
        <f>E7</f>
        <v>rekonstrukce sociálního zařízení na Gymnáziu Vysoké Mýto - šatna chlapci, 1.NP</v>
      </c>
      <c r="F88" s="30"/>
      <c r="G88" s="30"/>
      <c r="H88" s="30"/>
      <c r="I88" s="38"/>
      <c r="J88" s="38"/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91</v>
      </c>
      <c r="D89" s="38"/>
      <c r="E89" s="38"/>
      <c r="F89" s="38"/>
      <c r="G89" s="38"/>
      <c r="H89" s="38"/>
      <c r="I89" s="38"/>
      <c r="J89" s="38"/>
      <c r="K89" s="38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6.5" customHeight="1">
      <c r="A90" s="36"/>
      <c r="B90" s="37"/>
      <c r="C90" s="38"/>
      <c r="D90" s="38"/>
      <c r="E90" s="67" t="str">
        <f>E9</f>
        <v>D.1 - Architektonicko stavební řešení</v>
      </c>
      <c r="F90" s="38"/>
      <c r="G90" s="38"/>
      <c r="H90" s="38"/>
      <c r="I90" s="38"/>
      <c r="J90" s="38"/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2" customHeight="1">
      <c r="A92" s="36"/>
      <c r="B92" s="37"/>
      <c r="C92" s="30" t="s">
        <v>22</v>
      </c>
      <c r="D92" s="38"/>
      <c r="E92" s="38"/>
      <c r="F92" s="25" t="str">
        <f>F12</f>
        <v xml:space="preserve"> </v>
      </c>
      <c r="G92" s="38"/>
      <c r="H92" s="38"/>
      <c r="I92" s="30" t="s">
        <v>24</v>
      </c>
      <c r="J92" s="70" t="str">
        <f>IF(J12="","",J12)</f>
        <v>15. 9. 2023</v>
      </c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6.96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3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26</v>
      </c>
      <c r="D94" s="38"/>
      <c r="E94" s="38"/>
      <c r="F94" s="25" t="str">
        <f>E15</f>
        <v>Gymnázium Vysoké Mýto</v>
      </c>
      <c r="G94" s="38"/>
      <c r="H94" s="38"/>
      <c r="I94" s="30" t="s">
        <v>33</v>
      </c>
      <c r="J94" s="34" t="str">
        <f>E21</f>
        <v>BKN spol. s r.o.</v>
      </c>
      <c r="K94" s="38"/>
      <c r="L94" s="13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5.15" customHeight="1">
      <c r="A95" s="36"/>
      <c r="B95" s="37"/>
      <c r="C95" s="30" t="s">
        <v>31</v>
      </c>
      <c r="D95" s="38"/>
      <c r="E95" s="38"/>
      <c r="F95" s="25" t="str">
        <f>IF(E18="","",E18)</f>
        <v>Vyplň údaj</v>
      </c>
      <c r="G95" s="38"/>
      <c r="H95" s="38"/>
      <c r="I95" s="30" t="s">
        <v>38</v>
      </c>
      <c r="J95" s="34" t="str">
        <f>E24</f>
        <v xml:space="preserve"> </v>
      </c>
      <c r="K95" s="38"/>
      <c r="L95" s="13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3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11" customFormat="1" ht="29.28" customHeight="1">
      <c r="A97" s="175"/>
      <c r="B97" s="176"/>
      <c r="C97" s="177" t="s">
        <v>117</v>
      </c>
      <c r="D97" s="178" t="s">
        <v>60</v>
      </c>
      <c r="E97" s="178" t="s">
        <v>56</v>
      </c>
      <c r="F97" s="178" t="s">
        <v>57</v>
      </c>
      <c r="G97" s="178" t="s">
        <v>118</v>
      </c>
      <c r="H97" s="178" t="s">
        <v>119</v>
      </c>
      <c r="I97" s="178" t="s">
        <v>120</v>
      </c>
      <c r="J97" s="178" t="s">
        <v>95</v>
      </c>
      <c r="K97" s="179" t="s">
        <v>121</v>
      </c>
      <c r="L97" s="180"/>
      <c r="M97" s="90" t="s">
        <v>21</v>
      </c>
      <c r="N97" s="91" t="s">
        <v>45</v>
      </c>
      <c r="O97" s="91" t="s">
        <v>122</v>
      </c>
      <c r="P97" s="91" t="s">
        <v>123</v>
      </c>
      <c r="Q97" s="91" t="s">
        <v>124</v>
      </c>
      <c r="R97" s="91" t="s">
        <v>125</v>
      </c>
      <c r="S97" s="91" t="s">
        <v>126</v>
      </c>
      <c r="T97" s="92" t="s">
        <v>127</v>
      </c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</row>
    <row r="98" s="2" customFormat="1" ht="22.8" customHeight="1">
      <c r="A98" s="36"/>
      <c r="B98" s="37"/>
      <c r="C98" s="97" t="s">
        <v>128</v>
      </c>
      <c r="D98" s="38"/>
      <c r="E98" s="38"/>
      <c r="F98" s="38"/>
      <c r="G98" s="38"/>
      <c r="H98" s="38"/>
      <c r="I98" s="38"/>
      <c r="J98" s="181">
        <f>BK98</f>
        <v>0</v>
      </c>
      <c r="K98" s="38"/>
      <c r="L98" s="42"/>
      <c r="M98" s="93"/>
      <c r="N98" s="182"/>
      <c r="O98" s="94"/>
      <c r="P98" s="183">
        <f>P99+P152</f>
        <v>0</v>
      </c>
      <c r="Q98" s="94"/>
      <c r="R98" s="183">
        <f>R99+R152</f>
        <v>9.878736700000001</v>
      </c>
      <c r="S98" s="94"/>
      <c r="T98" s="184">
        <f>T99+T152</f>
        <v>6.1530138000000001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74</v>
      </c>
      <c r="AU98" s="15" t="s">
        <v>96</v>
      </c>
      <c r="BK98" s="185">
        <f>BK99+BK152</f>
        <v>0</v>
      </c>
    </row>
    <row r="99" s="12" customFormat="1" ht="25.92" customHeight="1">
      <c r="A99" s="12"/>
      <c r="B99" s="186"/>
      <c r="C99" s="187"/>
      <c r="D99" s="188" t="s">
        <v>74</v>
      </c>
      <c r="E99" s="189" t="s">
        <v>129</v>
      </c>
      <c r="F99" s="189" t="s">
        <v>130</v>
      </c>
      <c r="G99" s="187"/>
      <c r="H99" s="187"/>
      <c r="I99" s="190"/>
      <c r="J99" s="191">
        <f>BK99</f>
        <v>0</v>
      </c>
      <c r="K99" s="187"/>
      <c r="L99" s="192"/>
      <c r="M99" s="193"/>
      <c r="N99" s="194"/>
      <c r="O99" s="194"/>
      <c r="P99" s="195">
        <f>P100+P105+P127+P142+P149</f>
        <v>0</v>
      </c>
      <c r="Q99" s="194"/>
      <c r="R99" s="195">
        <f>R100+R105+R127+R142+R149</f>
        <v>5.7374051000000001</v>
      </c>
      <c r="S99" s="194"/>
      <c r="T99" s="196">
        <f>T100+T105+T127+T142+T149</f>
        <v>2.0242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7" t="s">
        <v>83</v>
      </c>
      <c r="AT99" s="198" t="s">
        <v>74</v>
      </c>
      <c r="AU99" s="198" t="s">
        <v>75</v>
      </c>
      <c r="AY99" s="197" t="s">
        <v>131</v>
      </c>
      <c r="BK99" s="199">
        <f>BK100+BK105+BK127+BK142+BK149</f>
        <v>0</v>
      </c>
    </row>
    <row r="100" s="12" customFormat="1" ht="22.8" customHeight="1">
      <c r="A100" s="12"/>
      <c r="B100" s="186"/>
      <c r="C100" s="187"/>
      <c r="D100" s="188" t="s">
        <v>74</v>
      </c>
      <c r="E100" s="200" t="s">
        <v>132</v>
      </c>
      <c r="F100" s="200" t="s">
        <v>133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SUM(P101:P104)</f>
        <v>0</v>
      </c>
      <c r="Q100" s="194"/>
      <c r="R100" s="195">
        <f>SUM(R101:R104)</f>
        <v>0.85693579999999991</v>
      </c>
      <c r="S100" s="194"/>
      <c r="T100" s="196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83</v>
      </c>
      <c r="AT100" s="198" t="s">
        <v>74</v>
      </c>
      <c r="AU100" s="198" t="s">
        <v>83</v>
      </c>
      <c r="AY100" s="197" t="s">
        <v>131</v>
      </c>
      <c r="BK100" s="199">
        <f>SUM(BK101:BK104)</f>
        <v>0</v>
      </c>
    </row>
    <row r="101" s="2" customFormat="1" ht="24.15" customHeight="1">
      <c r="A101" s="36"/>
      <c r="B101" s="37"/>
      <c r="C101" s="202" t="s">
        <v>83</v>
      </c>
      <c r="D101" s="202" t="s">
        <v>134</v>
      </c>
      <c r="E101" s="203" t="s">
        <v>135</v>
      </c>
      <c r="F101" s="204" t="s">
        <v>136</v>
      </c>
      <c r="G101" s="205" t="s">
        <v>137</v>
      </c>
      <c r="H101" s="206">
        <v>0.308</v>
      </c>
      <c r="I101" s="207"/>
      <c r="J101" s="208">
        <f>ROUND(I101*H101,2)</f>
        <v>0</v>
      </c>
      <c r="K101" s="204" t="s">
        <v>138</v>
      </c>
      <c r="L101" s="42"/>
      <c r="M101" s="209" t="s">
        <v>21</v>
      </c>
      <c r="N101" s="210" t="s">
        <v>46</v>
      </c>
      <c r="O101" s="82"/>
      <c r="P101" s="211">
        <f>O101*H101</f>
        <v>0</v>
      </c>
      <c r="Q101" s="211">
        <v>1.8775</v>
      </c>
      <c r="R101" s="211">
        <f>Q101*H101</f>
        <v>0.57826999999999995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139</v>
      </c>
      <c r="AT101" s="213" t="s">
        <v>134</v>
      </c>
      <c r="AU101" s="213" t="s">
        <v>85</v>
      </c>
      <c r="AY101" s="15" t="s">
        <v>131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83</v>
      </c>
      <c r="BK101" s="214">
        <f>ROUND(I101*H101,2)</f>
        <v>0</v>
      </c>
      <c r="BL101" s="15" t="s">
        <v>139</v>
      </c>
      <c r="BM101" s="213" t="s">
        <v>140</v>
      </c>
    </row>
    <row r="102" s="2" customFormat="1">
      <c r="A102" s="36"/>
      <c r="B102" s="37"/>
      <c r="C102" s="38"/>
      <c r="D102" s="215" t="s">
        <v>141</v>
      </c>
      <c r="E102" s="38"/>
      <c r="F102" s="216" t="s">
        <v>142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141</v>
      </c>
      <c r="AU102" s="15" t="s">
        <v>85</v>
      </c>
    </row>
    <row r="103" s="2" customFormat="1" ht="24.15" customHeight="1">
      <c r="A103" s="36"/>
      <c r="B103" s="37"/>
      <c r="C103" s="202" t="s">
        <v>85</v>
      </c>
      <c r="D103" s="202" t="s">
        <v>134</v>
      </c>
      <c r="E103" s="203" t="s">
        <v>143</v>
      </c>
      <c r="F103" s="204" t="s">
        <v>144</v>
      </c>
      <c r="G103" s="205" t="s">
        <v>145</v>
      </c>
      <c r="H103" s="206">
        <v>4.5149999999999997</v>
      </c>
      <c r="I103" s="207"/>
      <c r="J103" s="208">
        <f>ROUND(I103*H103,2)</f>
        <v>0</v>
      </c>
      <c r="K103" s="204" t="s">
        <v>138</v>
      </c>
      <c r="L103" s="42"/>
      <c r="M103" s="209" t="s">
        <v>21</v>
      </c>
      <c r="N103" s="210" t="s">
        <v>46</v>
      </c>
      <c r="O103" s="82"/>
      <c r="P103" s="211">
        <f>O103*H103</f>
        <v>0</v>
      </c>
      <c r="Q103" s="211">
        <v>0.061719999999999997</v>
      </c>
      <c r="R103" s="211">
        <f>Q103*H103</f>
        <v>0.27866579999999996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139</v>
      </c>
      <c r="AT103" s="213" t="s">
        <v>134</v>
      </c>
      <c r="AU103" s="213" t="s">
        <v>85</v>
      </c>
      <c r="AY103" s="15" t="s">
        <v>131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83</v>
      </c>
      <c r="BK103" s="214">
        <f>ROUND(I103*H103,2)</f>
        <v>0</v>
      </c>
      <c r="BL103" s="15" t="s">
        <v>139</v>
      </c>
      <c r="BM103" s="213" t="s">
        <v>146</v>
      </c>
    </row>
    <row r="104" s="2" customFormat="1">
      <c r="A104" s="36"/>
      <c r="B104" s="37"/>
      <c r="C104" s="38"/>
      <c r="D104" s="215" t="s">
        <v>141</v>
      </c>
      <c r="E104" s="38"/>
      <c r="F104" s="216" t="s">
        <v>147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141</v>
      </c>
      <c r="AU104" s="15" t="s">
        <v>85</v>
      </c>
    </row>
    <row r="105" s="12" customFormat="1" ht="22.8" customHeight="1">
      <c r="A105" s="12"/>
      <c r="B105" s="186"/>
      <c r="C105" s="187"/>
      <c r="D105" s="188" t="s">
        <v>74</v>
      </c>
      <c r="E105" s="200" t="s">
        <v>148</v>
      </c>
      <c r="F105" s="200" t="s">
        <v>149</v>
      </c>
      <c r="G105" s="187"/>
      <c r="H105" s="187"/>
      <c r="I105" s="190"/>
      <c r="J105" s="201">
        <f>BK105</f>
        <v>0</v>
      </c>
      <c r="K105" s="187"/>
      <c r="L105" s="192"/>
      <c r="M105" s="193"/>
      <c r="N105" s="194"/>
      <c r="O105" s="194"/>
      <c r="P105" s="195">
        <f>SUM(P106:P126)</f>
        <v>0</v>
      </c>
      <c r="Q105" s="194"/>
      <c r="R105" s="195">
        <f>SUM(R106:R126)</f>
        <v>4.8744668000000004</v>
      </c>
      <c r="S105" s="194"/>
      <c r="T105" s="196">
        <f>SUM(T106:T126)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7" t="s">
        <v>83</v>
      </c>
      <c r="AT105" s="198" t="s">
        <v>74</v>
      </c>
      <c r="AU105" s="198" t="s">
        <v>83</v>
      </c>
      <c r="AY105" s="197" t="s">
        <v>131</v>
      </c>
      <c r="BK105" s="199">
        <f>SUM(BK106:BK126)</f>
        <v>0</v>
      </c>
    </row>
    <row r="106" s="2" customFormat="1" ht="21.75" customHeight="1">
      <c r="A106" s="36"/>
      <c r="B106" s="37"/>
      <c r="C106" s="202" t="s">
        <v>132</v>
      </c>
      <c r="D106" s="202" t="s">
        <v>134</v>
      </c>
      <c r="E106" s="203" t="s">
        <v>150</v>
      </c>
      <c r="F106" s="204" t="s">
        <v>151</v>
      </c>
      <c r="G106" s="205" t="s">
        <v>145</v>
      </c>
      <c r="H106" s="206">
        <v>31.199999999999999</v>
      </c>
      <c r="I106" s="207"/>
      <c r="J106" s="208">
        <f>ROUND(I106*H106,2)</f>
        <v>0</v>
      </c>
      <c r="K106" s="204" t="s">
        <v>138</v>
      </c>
      <c r="L106" s="42"/>
      <c r="M106" s="209" t="s">
        <v>21</v>
      </c>
      <c r="N106" s="210" t="s">
        <v>46</v>
      </c>
      <c r="O106" s="82"/>
      <c r="P106" s="211">
        <f>O106*H106</f>
        <v>0</v>
      </c>
      <c r="Q106" s="211">
        <v>0.0073499999999999998</v>
      </c>
      <c r="R106" s="211">
        <f>Q106*H106</f>
        <v>0.22932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139</v>
      </c>
      <c r="AT106" s="213" t="s">
        <v>134</v>
      </c>
      <c r="AU106" s="213" t="s">
        <v>85</v>
      </c>
      <c r="AY106" s="15" t="s">
        <v>131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83</v>
      </c>
      <c r="BK106" s="214">
        <f>ROUND(I106*H106,2)</f>
        <v>0</v>
      </c>
      <c r="BL106" s="15" t="s">
        <v>139</v>
      </c>
      <c r="BM106" s="213" t="s">
        <v>152</v>
      </c>
    </row>
    <row r="107" s="2" customFormat="1">
      <c r="A107" s="36"/>
      <c r="B107" s="37"/>
      <c r="C107" s="38"/>
      <c r="D107" s="215" t="s">
        <v>141</v>
      </c>
      <c r="E107" s="38"/>
      <c r="F107" s="216" t="s">
        <v>153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141</v>
      </c>
      <c r="AU107" s="15" t="s">
        <v>85</v>
      </c>
    </row>
    <row r="108" s="2" customFormat="1" ht="21.75" customHeight="1">
      <c r="A108" s="36"/>
      <c r="B108" s="37"/>
      <c r="C108" s="202" t="s">
        <v>139</v>
      </c>
      <c r="D108" s="202" t="s">
        <v>134</v>
      </c>
      <c r="E108" s="203" t="s">
        <v>154</v>
      </c>
      <c r="F108" s="204" t="s">
        <v>155</v>
      </c>
      <c r="G108" s="205" t="s">
        <v>145</v>
      </c>
      <c r="H108" s="206">
        <v>31.199999999999999</v>
      </c>
      <c r="I108" s="207"/>
      <c r="J108" s="208">
        <f>ROUND(I108*H108,2)</f>
        <v>0</v>
      </c>
      <c r="K108" s="204" t="s">
        <v>138</v>
      </c>
      <c r="L108" s="42"/>
      <c r="M108" s="209" t="s">
        <v>21</v>
      </c>
      <c r="N108" s="210" t="s">
        <v>46</v>
      </c>
      <c r="O108" s="82"/>
      <c r="P108" s="211">
        <f>O108*H108</f>
        <v>0</v>
      </c>
      <c r="Q108" s="211">
        <v>0.020480000000000002</v>
      </c>
      <c r="R108" s="211">
        <f>Q108*H108</f>
        <v>0.63897599999999999</v>
      </c>
      <c r="S108" s="211">
        <v>0</v>
      </c>
      <c r="T108" s="21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139</v>
      </c>
      <c r="AT108" s="213" t="s">
        <v>134</v>
      </c>
      <c r="AU108" s="213" t="s">
        <v>85</v>
      </c>
      <c r="AY108" s="15" t="s">
        <v>131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83</v>
      </c>
      <c r="BK108" s="214">
        <f>ROUND(I108*H108,2)</f>
        <v>0</v>
      </c>
      <c r="BL108" s="15" t="s">
        <v>139</v>
      </c>
      <c r="BM108" s="213" t="s">
        <v>156</v>
      </c>
    </row>
    <row r="109" s="2" customFormat="1">
      <c r="A109" s="36"/>
      <c r="B109" s="37"/>
      <c r="C109" s="38"/>
      <c r="D109" s="215" t="s">
        <v>141</v>
      </c>
      <c r="E109" s="38"/>
      <c r="F109" s="216" t="s">
        <v>157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141</v>
      </c>
      <c r="AU109" s="15" t="s">
        <v>85</v>
      </c>
    </row>
    <row r="110" s="2" customFormat="1" ht="24.15" customHeight="1">
      <c r="A110" s="36"/>
      <c r="B110" s="37"/>
      <c r="C110" s="202" t="s">
        <v>158</v>
      </c>
      <c r="D110" s="202" t="s">
        <v>134</v>
      </c>
      <c r="E110" s="203" t="s">
        <v>159</v>
      </c>
      <c r="F110" s="204" t="s">
        <v>160</v>
      </c>
      <c r="G110" s="205" t="s">
        <v>145</v>
      </c>
      <c r="H110" s="206">
        <v>124.8</v>
      </c>
      <c r="I110" s="207"/>
      <c r="J110" s="208">
        <f>ROUND(I110*H110,2)</f>
        <v>0</v>
      </c>
      <c r="K110" s="204" t="s">
        <v>138</v>
      </c>
      <c r="L110" s="42"/>
      <c r="M110" s="209" t="s">
        <v>21</v>
      </c>
      <c r="N110" s="210" t="s">
        <v>46</v>
      </c>
      <c r="O110" s="82"/>
      <c r="P110" s="211">
        <f>O110*H110</f>
        <v>0</v>
      </c>
      <c r="Q110" s="211">
        <v>0.0079000000000000008</v>
      </c>
      <c r="R110" s="211">
        <f>Q110*H110</f>
        <v>0.98592000000000002</v>
      </c>
      <c r="S110" s="211">
        <v>0</v>
      </c>
      <c r="T110" s="21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139</v>
      </c>
      <c r="AT110" s="213" t="s">
        <v>134</v>
      </c>
      <c r="AU110" s="213" t="s">
        <v>85</v>
      </c>
      <c r="AY110" s="15" t="s">
        <v>131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83</v>
      </c>
      <c r="BK110" s="214">
        <f>ROUND(I110*H110,2)</f>
        <v>0</v>
      </c>
      <c r="BL110" s="15" t="s">
        <v>139</v>
      </c>
      <c r="BM110" s="213" t="s">
        <v>161</v>
      </c>
    </row>
    <row r="111" s="2" customFormat="1">
      <c r="A111" s="36"/>
      <c r="B111" s="37"/>
      <c r="C111" s="38"/>
      <c r="D111" s="215" t="s">
        <v>141</v>
      </c>
      <c r="E111" s="38"/>
      <c r="F111" s="216" t="s">
        <v>162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141</v>
      </c>
      <c r="AU111" s="15" t="s">
        <v>85</v>
      </c>
    </row>
    <row r="112" s="2" customFormat="1" ht="24.15" customHeight="1">
      <c r="A112" s="36"/>
      <c r="B112" s="37"/>
      <c r="C112" s="202" t="s">
        <v>148</v>
      </c>
      <c r="D112" s="202" t="s">
        <v>134</v>
      </c>
      <c r="E112" s="203" t="s">
        <v>163</v>
      </c>
      <c r="F112" s="204" t="s">
        <v>164</v>
      </c>
      <c r="G112" s="205" t="s">
        <v>145</v>
      </c>
      <c r="H112" s="206">
        <v>31.199999999999999</v>
      </c>
      <c r="I112" s="207"/>
      <c r="J112" s="208">
        <f>ROUND(I112*H112,2)</f>
        <v>0</v>
      </c>
      <c r="K112" s="204" t="s">
        <v>138</v>
      </c>
      <c r="L112" s="42"/>
      <c r="M112" s="209" t="s">
        <v>21</v>
      </c>
      <c r="N112" s="210" t="s">
        <v>46</v>
      </c>
      <c r="O112" s="82"/>
      <c r="P112" s="211">
        <f>O112*H112</f>
        <v>0</v>
      </c>
      <c r="Q112" s="211">
        <v>0.015400000000000001</v>
      </c>
      <c r="R112" s="211">
        <f>Q112*H112</f>
        <v>0.48048000000000002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139</v>
      </c>
      <c r="AT112" s="213" t="s">
        <v>134</v>
      </c>
      <c r="AU112" s="213" t="s">
        <v>85</v>
      </c>
      <c r="AY112" s="15" t="s">
        <v>131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83</v>
      </c>
      <c r="BK112" s="214">
        <f>ROUND(I112*H112,2)</f>
        <v>0</v>
      </c>
      <c r="BL112" s="15" t="s">
        <v>139</v>
      </c>
      <c r="BM112" s="213" t="s">
        <v>165</v>
      </c>
    </row>
    <row r="113" s="2" customFormat="1">
      <c r="A113" s="36"/>
      <c r="B113" s="37"/>
      <c r="C113" s="38"/>
      <c r="D113" s="215" t="s">
        <v>141</v>
      </c>
      <c r="E113" s="38"/>
      <c r="F113" s="216" t="s">
        <v>166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141</v>
      </c>
      <c r="AU113" s="15" t="s">
        <v>85</v>
      </c>
    </row>
    <row r="114" s="2" customFormat="1" ht="24.15" customHeight="1">
      <c r="A114" s="36"/>
      <c r="B114" s="37"/>
      <c r="C114" s="202" t="s">
        <v>167</v>
      </c>
      <c r="D114" s="202" t="s">
        <v>134</v>
      </c>
      <c r="E114" s="203" t="s">
        <v>168</v>
      </c>
      <c r="F114" s="204" t="s">
        <v>169</v>
      </c>
      <c r="G114" s="205" t="s">
        <v>145</v>
      </c>
      <c r="H114" s="206">
        <v>62.399999999999999</v>
      </c>
      <c r="I114" s="207"/>
      <c r="J114" s="208">
        <f>ROUND(I114*H114,2)</f>
        <v>0</v>
      </c>
      <c r="K114" s="204" t="s">
        <v>138</v>
      </c>
      <c r="L114" s="42"/>
      <c r="M114" s="209" t="s">
        <v>21</v>
      </c>
      <c r="N114" s="210" t="s">
        <v>46</v>
      </c>
      <c r="O114" s="82"/>
      <c r="P114" s="211">
        <f>O114*H114</f>
        <v>0</v>
      </c>
      <c r="Q114" s="211">
        <v>0.0079000000000000008</v>
      </c>
      <c r="R114" s="211">
        <f>Q114*H114</f>
        <v>0.49296000000000001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139</v>
      </c>
      <c r="AT114" s="213" t="s">
        <v>134</v>
      </c>
      <c r="AU114" s="213" t="s">
        <v>85</v>
      </c>
      <c r="AY114" s="15" t="s">
        <v>131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83</v>
      </c>
      <c r="BK114" s="214">
        <f>ROUND(I114*H114,2)</f>
        <v>0</v>
      </c>
      <c r="BL114" s="15" t="s">
        <v>139</v>
      </c>
      <c r="BM114" s="213" t="s">
        <v>170</v>
      </c>
    </row>
    <row r="115" s="2" customFormat="1">
      <c r="A115" s="36"/>
      <c r="B115" s="37"/>
      <c r="C115" s="38"/>
      <c r="D115" s="215" t="s">
        <v>141</v>
      </c>
      <c r="E115" s="38"/>
      <c r="F115" s="216" t="s">
        <v>171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141</v>
      </c>
      <c r="AU115" s="15" t="s">
        <v>85</v>
      </c>
    </row>
    <row r="116" s="2" customFormat="1" ht="21.75" customHeight="1">
      <c r="A116" s="36"/>
      <c r="B116" s="37"/>
      <c r="C116" s="202" t="s">
        <v>172</v>
      </c>
      <c r="D116" s="202" t="s">
        <v>134</v>
      </c>
      <c r="E116" s="203" t="s">
        <v>173</v>
      </c>
      <c r="F116" s="204" t="s">
        <v>174</v>
      </c>
      <c r="G116" s="205" t="s">
        <v>175</v>
      </c>
      <c r="H116" s="206">
        <v>2</v>
      </c>
      <c r="I116" s="207"/>
      <c r="J116" s="208">
        <f>ROUND(I116*H116,2)</f>
        <v>0</v>
      </c>
      <c r="K116" s="204" t="s">
        <v>138</v>
      </c>
      <c r="L116" s="42"/>
      <c r="M116" s="209" t="s">
        <v>21</v>
      </c>
      <c r="N116" s="210" t="s">
        <v>46</v>
      </c>
      <c r="O116" s="82"/>
      <c r="P116" s="211">
        <f>O116*H116</f>
        <v>0</v>
      </c>
      <c r="Q116" s="211">
        <v>0.041500000000000002</v>
      </c>
      <c r="R116" s="211">
        <f>Q116*H116</f>
        <v>0.083000000000000004</v>
      </c>
      <c r="S116" s="211">
        <v>0</v>
      </c>
      <c r="T116" s="21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139</v>
      </c>
      <c r="AT116" s="213" t="s">
        <v>134</v>
      </c>
      <c r="AU116" s="213" t="s">
        <v>85</v>
      </c>
      <c r="AY116" s="15" t="s">
        <v>131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83</v>
      </c>
      <c r="BK116" s="214">
        <f>ROUND(I116*H116,2)</f>
        <v>0</v>
      </c>
      <c r="BL116" s="15" t="s">
        <v>139</v>
      </c>
      <c r="BM116" s="213" t="s">
        <v>176</v>
      </c>
    </row>
    <row r="117" s="2" customFormat="1">
      <c r="A117" s="36"/>
      <c r="B117" s="37"/>
      <c r="C117" s="38"/>
      <c r="D117" s="215" t="s">
        <v>141</v>
      </c>
      <c r="E117" s="38"/>
      <c r="F117" s="216" t="s">
        <v>177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141</v>
      </c>
      <c r="AU117" s="15" t="s">
        <v>85</v>
      </c>
    </row>
    <row r="118" s="2" customFormat="1" ht="24.15" customHeight="1">
      <c r="A118" s="36"/>
      <c r="B118" s="37"/>
      <c r="C118" s="202" t="s">
        <v>178</v>
      </c>
      <c r="D118" s="202" t="s">
        <v>134</v>
      </c>
      <c r="E118" s="203" t="s">
        <v>179</v>
      </c>
      <c r="F118" s="204" t="s">
        <v>180</v>
      </c>
      <c r="G118" s="205" t="s">
        <v>145</v>
      </c>
      <c r="H118" s="206">
        <v>140.68000000000001</v>
      </c>
      <c r="I118" s="207"/>
      <c r="J118" s="208">
        <f>ROUND(I118*H118,2)</f>
        <v>0</v>
      </c>
      <c r="K118" s="204" t="s">
        <v>138</v>
      </c>
      <c r="L118" s="42"/>
      <c r="M118" s="209" t="s">
        <v>21</v>
      </c>
      <c r="N118" s="210" t="s">
        <v>46</v>
      </c>
      <c r="O118" s="82"/>
      <c r="P118" s="211">
        <f>O118*H118</f>
        <v>0</v>
      </c>
      <c r="Q118" s="211">
        <v>0.0051999999999999998</v>
      </c>
      <c r="R118" s="211">
        <f>Q118*H118</f>
        <v>0.73153599999999996</v>
      </c>
      <c r="S118" s="211">
        <v>0</v>
      </c>
      <c r="T118" s="21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3" t="s">
        <v>139</v>
      </c>
      <c r="AT118" s="213" t="s">
        <v>134</v>
      </c>
      <c r="AU118" s="213" t="s">
        <v>85</v>
      </c>
      <c r="AY118" s="15" t="s">
        <v>131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83</v>
      </c>
      <c r="BK118" s="214">
        <f>ROUND(I118*H118,2)</f>
        <v>0</v>
      </c>
      <c r="BL118" s="15" t="s">
        <v>139</v>
      </c>
      <c r="BM118" s="213" t="s">
        <v>181</v>
      </c>
    </row>
    <row r="119" s="2" customFormat="1">
      <c r="A119" s="36"/>
      <c r="B119" s="37"/>
      <c r="C119" s="38"/>
      <c r="D119" s="215" t="s">
        <v>141</v>
      </c>
      <c r="E119" s="38"/>
      <c r="F119" s="216" t="s">
        <v>182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141</v>
      </c>
      <c r="AU119" s="15" t="s">
        <v>85</v>
      </c>
    </row>
    <row r="120" s="2" customFormat="1" ht="16.5" customHeight="1">
      <c r="A120" s="36"/>
      <c r="B120" s="37"/>
      <c r="C120" s="202" t="s">
        <v>183</v>
      </c>
      <c r="D120" s="202" t="s">
        <v>134</v>
      </c>
      <c r="E120" s="203" t="s">
        <v>184</v>
      </c>
      <c r="F120" s="204" t="s">
        <v>185</v>
      </c>
      <c r="G120" s="205" t="s">
        <v>186</v>
      </c>
      <c r="H120" s="206">
        <v>15.6</v>
      </c>
      <c r="I120" s="207"/>
      <c r="J120" s="208">
        <f>ROUND(I120*H120,2)</f>
        <v>0</v>
      </c>
      <c r="K120" s="204" t="s">
        <v>138</v>
      </c>
      <c r="L120" s="42"/>
      <c r="M120" s="209" t="s">
        <v>21</v>
      </c>
      <c r="N120" s="210" t="s">
        <v>46</v>
      </c>
      <c r="O120" s="82"/>
      <c r="P120" s="211">
        <f>O120*H120</f>
        <v>0</v>
      </c>
      <c r="Q120" s="211">
        <v>0.0015</v>
      </c>
      <c r="R120" s="211">
        <f>Q120*H120</f>
        <v>0.023400000000000001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139</v>
      </c>
      <c r="AT120" s="213" t="s">
        <v>134</v>
      </c>
      <c r="AU120" s="213" t="s">
        <v>85</v>
      </c>
      <c r="AY120" s="15" t="s">
        <v>131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83</v>
      </c>
      <c r="BK120" s="214">
        <f>ROUND(I120*H120,2)</f>
        <v>0</v>
      </c>
      <c r="BL120" s="15" t="s">
        <v>139</v>
      </c>
      <c r="BM120" s="213" t="s">
        <v>187</v>
      </c>
    </row>
    <row r="121" s="2" customFormat="1">
      <c r="A121" s="36"/>
      <c r="B121" s="37"/>
      <c r="C121" s="38"/>
      <c r="D121" s="215" t="s">
        <v>141</v>
      </c>
      <c r="E121" s="38"/>
      <c r="F121" s="216" t="s">
        <v>188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141</v>
      </c>
      <c r="AU121" s="15" t="s">
        <v>85</v>
      </c>
    </row>
    <row r="122" s="2" customFormat="1" ht="21.75" customHeight="1">
      <c r="A122" s="36"/>
      <c r="B122" s="37"/>
      <c r="C122" s="202" t="s">
        <v>189</v>
      </c>
      <c r="D122" s="202" t="s">
        <v>134</v>
      </c>
      <c r="E122" s="203" t="s">
        <v>190</v>
      </c>
      <c r="F122" s="204" t="s">
        <v>191</v>
      </c>
      <c r="G122" s="205" t="s">
        <v>145</v>
      </c>
      <c r="H122" s="206">
        <v>15.48</v>
      </c>
      <c r="I122" s="207"/>
      <c r="J122" s="208">
        <f>ROUND(I122*H122,2)</f>
        <v>0</v>
      </c>
      <c r="K122" s="204" t="s">
        <v>138</v>
      </c>
      <c r="L122" s="42"/>
      <c r="M122" s="209" t="s">
        <v>21</v>
      </c>
      <c r="N122" s="210" t="s">
        <v>46</v>
      </c>
      <c r="O122" s="82"/>
      <c r="P122" s="211">
        <f>O122*H122</f>
        <v>0</v>
      </c>
      <c r="Q122" s="211">
        <v>0.074260000000000007</v>
      </c>
      <c r="R122" s="211">
        <f>Q122*H122</f>
        <v>1.1495448000000001</v>
      </c>
      <c r="S122" s="211">
        <v>0</v>
      </c>
      <c r="T122" s="21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139</v>
      </c>
      <c r="AT122" s="213" t="s">
        <v>134</v>
      </c>
      <c r="AU122" s="213" t="s">
        <v>85</v>
      </c>
      <c r="AY122" s="15" t="s">
        <v>131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83</v>
      </c>
      <c r="BK122" s="214">
        <f>ROUND(I122*H122,2)</f>
        <v>0</v>
      </c>
      <c r="BL122" s="15" t="s">
        <v>139</v>
      </c>
      <c r="BM122" s="213" t="s">
        <v>192</v>
      </c>
    </row>
    <row r="123" s="2" customFormat="1">
      <c r="A123" s="36"/>
      <c r="B123" s="37"/>
      <c r="C123" s="38"/>
      <c r="D123" s="215" t="s">
        <v>141</v>
      </c>
      <c r="E123" s="38"/>
      <c r="F123" s="216" t="s">
        <v>193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141</v>
      </c>
      <c r="AU123" s="15" t="s">
        <v>85</v>
      </c>
    </row>
    <row r="124" s="2" customFormat="1" ht="24.15" customHeight="1">
      <c r="A124" s="36"/>
      <c r="B124" s="37"/>
      <c r="C124" s="202" t="s">
        <v>194</v>
      </c>
      <c r="D124" s="202" t="s">
        <v>134</v>
      </c>
      <c r="E124" s="203" t="s">
        <v>195</v>
      </c>
      <c r="F124" s="204" t="s">
        <v>196</v>
      </c>
      <c r="G124" s="205" t="s">
        <v>175</v>
      </c>
      <c r="H124" s="206">
        <v>1</v>
      </c>
      <c r="I124" s="207"/>
      <c r="J124" s="208">
        <f>ROUND(I124*H124,2)</f>
        <v>0</v>
      </c>
      <c r="K124" s="204" t="s">
        <v>138</v>
      </c>
      <c r="L124" s="42"/>
      <c r="M124" s="209" t="s">
        <v>21</v>
      </c>
      <c r="N124" s="210" t="s">
        <v>46</v>
      </c>
      <c r="O124" s="82"/>
      <c r="P124" s="211">
        <f>O124*H124</f>
        <v>0</v>
      </c>
      <c r="Q124" s="211">
        <v>0.04684</v>
      </c>
      <c r="R124" s="211">
        <f>Q124*H124</f>
        <v>0.04684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139</v>
      </c>
      <c r="AT124" s="213" t="s">
        <v>134</v>
      </c>
      <c r="AU124" s="213" t="s">
        <v>85</v>
      </c>
      <c r="AY124" s="15" t="s">
        <v>131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83</v>
      </c>
      <c r="BK124" s="214">
        <f>ROUND(I124*H124,2)</f>
        <v>0</v>
      </c>
      <c r="BL124" s="15" t="s">
        <v>139</v>
      </c>
      <c r="BM124" s="213" t="s">
        <v>197</v>
      </c>
    </row>
    <row r="125" s="2" customFormat="1">
      <c r="A125" s="36"/>
      <c r="B125" s="37"/>
      <c r="C125" s="38"/>
      <c r="D125" s="215" t="s">
        <v>141</v>
      </c>
      <c r="E125" s="38"/>
      <c r="F125" s="216" t="s">
        <v>198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141</v>
      </c>
      <c r="AU125" s="15" t="s">
        <v>85</v>
      </c>
    </row>
    <row r="126" s="2" customFormat="1" ht="21.75" customHeight="1">
      <c r="A126" s="36"/>
      <c r="B126" s="37"/>
      <c r="C126" s="220" t="s">
        <v>199</v>
      </c>
      <c r="D126" s="220" t="s">
        <v>200</v>
      </c>
      <c r="E126" s="221" t="s">
        <v>201</v>
      </c>
      <c r="F126" s="222" t="s">
        <v>202</v>
      </c>
      <c r="G126" s="223" t="s">
        <v>175</v>
      </c>
      <c r="H126" s="224">
        <v>1</v>
      </c>
      <c r="I126" s="225"/>
      <c r="J126" s="226">
        <f>ROUND(I126*H126,2)</f>
        <v>0</v>
      </c>
      <c r="K126" s="222" t="s">
        <v>138</v>
      </c>
      <c r="L126" s="227"/>
      <c r="M126" s="228" t="s">
        <v>21</v>
      </c>
      <c r="N126" s="229" t="s">
        <v>46</v>
      </c>
      <c r="O126" s="82"/>
      <c r="P126" s="211">
        <f>O126*H126</f>
        <v>0</v>
      </c>
      <c r="Q126" s="211">
        <v>0.012489999999999999</v>
      </c>
      <c r="R126" s="211">
        <f>Q126*H126</f>
        <v>0.012489999999999999</v>
      </c>
      <c r="S126" s="211">
        <v>0</v>
      </c>
      <c r="T126" s="21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172</v>
      </c>
      <c r="AT126" s="213" t="s">
        <v>200</v>
      </c>
      <c r="AU126" s="213" t="s">
        <v>85</v>
      </c>
      <c r="AY126" s="15" t="s">
        <v>131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83</v>
      </c>
      <c r="BK126" s="214">
        <f>ROUND(I126*H126,2)</f>
        <v>0</v>
      </c>
      <c r="BL126" s="15" t="s">
        <v>139</v>
      </c>
      <c r="BM126" s="213" t="s">
        <v>203</v>
      </c>
    </row>
    <row r="127" s="12" customFormat="1" ht="22.8" customHeight="1">
      <c r="A127" s="12"/>
      <c r="B127" s="186"/>
      <c r="C127" s="187"/>
      <c r="D127" s="188" t="s">
        <v>74</v>
      </c>
      <c r="E127" s="200" t="s">
        <v>178</v>
      </c>
      <c r="F127" s="200" t="s">
        <v>204</v>
      </c>
      <c r="G127" s="187"/>
      <c r="H127" s="187"/>
      <c r="I127" s="190"/>
      <c r="J127" s="201">
        <f>BK127</f>
        <v>0</v>
      </c>
      <c r="K127" s="187"/>
      <c r="L127" s="192"/>
      <c r="M127" s="193"/>
      <c r="N127" s="194"/>
      <c r="O127" s="194"/>
      <c r="P127" s="195">
        <f>SUM(P128:P141)</f>
        <v>0</v>
      </c>
      <c r="Q127" s="194"/>
      <c r="R127" s="195">
        <f>SUM(R128:R141)</f>
        <v>0.0060025000000000009</v>
      </c>
      <c r="S127" s="194"/>
      <c r="T127" s="196">
        <f>SUM(T128:T141)</f>
        <v>2.0242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7" t="s">
        <v>83</v>
      </c>
      <c r="AT127" s="198" t="s">
        <v>74</v>
      </c>
      <c r="AU127" s="198" t="s">
        <v>83</v>
      </c>
      <c r="AY127" s="197" t="s">
        <v>131</v>
      </c>
      <c r="BK127" s="199">
        <f>SUM(BK128:BK141)</f>
        <v>0</v>
      </c>
    </row>
    <row r="128" s="2" customFormat="1" ht="24.15" customHeight="1">
      <c r="A128" s="36"/>
      <c r="B128" s="37"/>
      <c r="C128" s="202" t="s">
        <v>205</v>
      </c>
      <c r="D128" s="202" t="s">
        <v>134</v>
      </c>
      <c r="E128" s="203" t="s">
        <v>206</v>
      </c>
      <c r="F128" s="204" t="s">
        <v>207</v>
      </c>
      <c r="G128" s="205" t="s">
        <v>145</v>
      </c>
      <c r="H128" s="206">
        <v>24.010000000000002</v>
      </c>
      <c r="I128" s="207"/>
      <c r="J128" s="208">
        <f>ROUND(I128*H128,2)</f>
        <v>0</v>
      </c>
      <c r="K128" s="204" t="s">
        <v>138</v>
      </c>
      <c r="L128" s="42"/>
      <c r="M128" s="209" t="s">
        <v>21</v>
      </c>
      <c r="N128" s="210" t="s">
        <v>46</v>
      </c>
      <c r="O128" s="82"/>
      <c r="P128" s="211">
        <f>O128*H128</f>
        <v>0</v>
      </c>
      <c r="Q128" s="211">
        <v>0.00021000000000000001</v>
      </c>
      <c r="R128" s="211">
        <f>Q128*H128</f>
        <v>0.0050421000000000007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139</v>
      </c>
      <c r="AT128" s="213" t="s">
        <v>134</v>
      </c>
      <c r="AU128" s="213" t="s">
        <v>85</v>
      </c>
      <c r="AY128" s="15" t="s">
        <v>131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83</v>
      </c>
      <c r="BK128" s="214">
        <f>ROUND(I128*H128,2)</f>
        <v>0</v>
      </c>
      <c r="BL128" s="15" t="s">
        <v>139</v>
      </c>
      <c r="BM128" s="213" t="s">
        <v>208</v>
      </c>
    </row>
    <row r="129" s="2" customFormat="1">
      <c r="A129" s="36"/>
      <c r="B129" s="37"/>
      <c r="C129" s="38"/>
      <c r="D129" s="215" t="s">
        <v>141</v>
      </c>
      <c r="E129" s="38"/>
      <c r="F129" s="216" t="s">
        <v>209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141</v>
      </c>
      <c r="AU129" s="15" t="s">
        <v>85</v>
      </c>
    </row>
    <row r="130" s="2" customFormat="1" ht="24.15" customHeight="1">
      <c r="A130" s="36"/>
      <c r="B130" s="37"/>
      <c r="C130" s="202" t="s">
        <v>8</v>
      </c>
      <c r="D130" s="202" t="s">
        <v>134</v>
      </c>
      <c r="E130" s="203" t="s">
        <v>210</v>
      </c>
      <c r="F130" s="204" t="s">
        <v>211</v>
      </c>
      <c r="G130" s="205" t="s">
        <v>145</v>
      </c>
      <c r="H130" s="206">
        <v>24.010000000000002</v>
      </c>
      <c r="I130" s="207"/>
      <c r="J130" s="208">
        <f>ROUND(I130*H130,2)</f>
        <v>0</v>
      </c>
      <c r="K130" s="204" t="s">
        <v>138</v>
      </c>
      <c r="L130" s="42"/>
      <c r="M130" s="209" t="s">
        <v>21</v>
      </c>
      <c r="N130" s="210" t="s">
        <v>46</v>
      </c>
      <c r="O130" s="82"/>
      <c r="P130" s="211">
        <f>O130*H130</f>
        <v>0</v>
      </c>
      <c r="Q130" s="211">
        <v>4.0000000000000003E-05</v>
      </c>
      <c r="R130" s="211">
        <f>Q130*H130</f>
        <v>0.00096040000000000014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139</v>
      </c>
      <c r="AT130" s="213" t="s">
        <v>134</v>
      </c>
      <c r="AU130" s="213" t="s">
        <v>85</v>
      </c>
      <c r="AY130" s="15" t="s">
        <v>131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83</v>
      </c>
      <c r="BK130" s="214">
        <f>ROUND(I130*H130,2)</f>
        <v>0</v>
      </c>
      <c r="BL130" s="15" t="s">
        <v>139</v>
      </c>
      <c r="BM130" s="213" t="s">
        <v>212</v>
      </c>
    </row>
    <row r="131" s="2" customFormat="1">
      <c r="A131" s="36"/>
      <c r="B131" s="37"/>
      <c r="C131" s="38"/>
      <c r="D131" s="215" t="s">
        <v>141</v>
      </c>
      <c r="E131" s="38"/>
      <c r="F131" s="216" t="s">
        <v>213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141</v>
      </c>
      <c r="AU131" s="15" t="s">
        <v>85</v>
      </c>
    </row>
    <row r="132" s="2" customFormat="1" ht="24.15" customHeight="1">
      <c r="A132" s="36"/>
      <c r="B132" s="37"/>
      <c r="C132" s="202" t="s">
        <v>214</v>
      </c>
      <c r="D132" s="202" t="s">
        <v>134</v>
      </c>
      <c r="E132" s="203" t="s">
        <v>215</v>
      </c>
      <c r="F132" s="204" t="s">
        <v>216</v>
      </c>
      <c r="G132" s="205" t="s">
        <v>145</v>
      </c>
      <c r="H132" s="206">
        <v>3.6000000000000001</v>
      </c>
      <c r="I132" s="207"/>
      <c r="J132" s="208">
        <f>ROUND(I132*H132,2)</f>
        <v>0</v>
      </c>
      <c r="K132" s="204" t="s">
        <v>138</v>
      </c>
      <c r="L132" s="42"/>
      <c r="M132" s="209" t="s">
        <v>21</v>
      </c>
      <c r="N132" s="210" t="s">
        <v>46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0.13100000000000001</v>
      </c>
      <c r="T132" s="212">
        <f>S132*H132</f>
        <v>0.47160000000000002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139</v>
      </c>
      <c r="AT132" s="213" t="s">
        <v>134</v>
      </c>
      <c r="AU132" s="213" t="s">
        <v>85</v>
      </c>
      <c r="AY132" s="15" t="s">
        <v>131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83</v>
      </c>
      <c r="BK132" s="214">
        <f>ROUND(I132*H132,2)</f>
        <v>0</v>
      </c>
      <c r="BL132" s="15" t="s">
        <v>139</v>
      </c>
      <c r="BM132" s="213" t="s">
        <v>217</v>
      </c>
    </row>
    <row r="133" s="2" customFormat="1">
      <c r="A133" s="36"/>
      <c r="B133" s="37"/>
      <c r="C133" s="38"/>
      <c r="D133" s="215" t="s">
        <v>141</v>
      </c>
      <c r="E133" s="38"/>
      <c r="F133" s="216" t="s">
        <v>218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141</v>
      </c>
      <c r="AU133" s="15" t="s">
        <v>85</v>
      </c>
    </row>
    <row r="134" s="2" customFormat="1" ht="24.15" customHeight="1">
      <c r="A134" s="36"/>
      <c r="B134" s="37"/>
      <c r="C134" s="202" t="s">
        <v>219</v>
      </c>
      <c r="D134" s="202" t="s">
        <v>134</v>
      </c>
      <c r="E134" s="203" t="s">
        <v>220</v>
      </c>
      <c r="F134" s="204" t="s">
        <v>221</v>
      </c>
      <c r="G134" s="205" t="s">
        <v>145</v>
      </c>
      <c r="H134" s="206">
        <v>1</v>
      </c>
      <c r="I134" s="207"/>
      <c r="J134" s="208">
        <f>ROUND(I134*H134,2)</f>
        <v>0</v>
      </c>
      <c r="K134" s="204" t="s">
        <v>138</v>
      </c>
      <c r="L134" s="42"/>
      <c r="M134" s="209" t="s">
        <v>21</v>
      </c>
      <c r="N134" s="210" t="s">
        <v>46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0.075999999999999998</v>
      </c>
      <c r="T134" s="212">
        <f>S134*H134</f>
        <v>0.075999999999999998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139</v>
      </c>
      <c r="AT134" s="213" t="s">
        <v>134</v>
      </c>
      <c r="AU134" s="213" t="s">
        <v>85</v>
      </c>
      <c r="AY134" s="15" t="s">
        <v>131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83</v>
      </c>
      <c r="BK134" s="214">
        <f>ROUND(I134*H134,2)</f>
        <v>0</v>
      </c>
      <c r="BL134" s="15" t="s">
        <v>139</v>
      </c>
      <c r="BM134" s="213" t="s">
        <v>222</v>
      </c>
    </row>
    <row r="135" s="2" customFormat="1">
      <c r="A135" s="36"/>
      <c r="B135" s="37"/>
      <c r="C135" s="38"/>
      <c r="D135" s="215" t="s">
        <v>141</v>
      </c>
      <c r="E135" s="38"/>
      <c r="F135" s="216" t="s">
        <v>223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141</v>
      </c>
      <c r="AU135" s="15" t="s">
        <v>85</v>
      </c>
    </row>
    <row r="136" s="2" customFormat="1" ht="24.15" customHeight="1">
      <c r="A136" s="36"/>
      <c r="B136" s="37"/>
      <c r="C136" s="202" t="s">
        <v>224</v>
      </c>
      <c r="D136" s="202" t="s">
        <v>134</v>
      </c>
      <c r="E136" s="203" t="s">
        <v>225</v>
      </c>
      <c r="F136" s="204" t="s">
        <v>226</v>
      </c>
      <c r="G136" s="205" t="s">
        <v>175</v>
      </c>
      <c r="H136" s="206">
        <v>0.20000000000000001</v>
      </c>
      <c r="I136" s="207"/>
      <c r="J136" s="208">
        <f>ROUND(I136*H136,2)</f>
        <v>0</v>
      </c>
      <c r="K136" s="204" t="s">
        <v>138</v>
      </c>
      <c r="L136" s="42"/>
      <c r="M136" s="209" t="s">
        <v>21</v>
      </c>
      <c r="N136" s="210" t="s">
        <v>46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0.069000000000000006</v>
      </c>
      <c r="T136" s="212">
        <f>S136*H136</f>
        <v>0.013800000000000002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139</v>
      </c>
      <c r="AT136" s="213" t="s">
        <v>134</v>
      </c>
      <c r="AU136" s="213" t="s">
        <v>85</v>
      </c>
      <c r="AY136" s="15" t="s">
        <v>131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83</v>
      </c>
      <c r="BK136" s="214">
        <f>ROUND(I136*H136,2)</f>
        <v>0</v>
      </c>
      <c r="BL136" s="15" t="s">
        <v>139</v>
      </c>
      <c r="BM136" s="213" t="s">
        <v>227</v>
      </c>
    </row>
    <row r="137" s="2" customFormat="1">
      <c r="A137" s="36"/>
      <c r="B137" s="37"/>
      <c r="C137" s="38"/>
      <c r="D137" s="215" t="s">
        <v>141</v>
      </c>
      <c r="E137" s="38"/>
      <c r="F137" s="216" t="s">
        <v>228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141</v>
      </c>
      <c r="AU137" s="15" t="s">
        <v>85</v>
      </c>
    </row>
    <row r="138" s="2" customFormat="1" ht="24.15" customHeight="1">
      <c r="A138" s="36"/>
      <c r="B138" s="37"/>
      <c r="C138" s="202" t="s">
        <v>229</v>
      </c>
      <c r="D138" s="202" t="s">
        <v>134</v>
      </c>
      <c r="E138" s="203" t="s">
        <v>230</v>
      </c>
      <c r="F138" s="204" t="s">
        <v>231</v>
      </c>
      <c r="G138" s="205" t="s">
        <v>145</v>
      </c>
      <c r="H138" s="206">
        <v>31.800000000000001</v>
      </c>
      <c r="I138" s="207"/>
      <c r="J138" s="208">
        <f>ROUND(I138*H138,2)</f>
        <v>0</v>
      </c>
      <c r="K138" s="204" t="s">
        <v>138</v>
      </c>
      <c r="L138" s="42"/>
      <c r="M138" s="209" t="s">
        <v>21</v>
      </c>
      <c r="N138" s="210" t="s">
        <v>46</v>
      </c>
      <c r="O138" s="82"/>
      <c r="P138" s="211">
        <f>O138*H138</f>
        <v>0</v>
      </c>
      <c r="Q138" s="211">
        <v>0</v>
      </c>
      <c r="R138" s="211">
        <f>Q138*H138</f>
        <v>0</v>
      </c>
      <c r="S138" s="211">
        <v>0.045999999999999999</v>
      </c>
      <c r="T138" s="212">
        <f>S138*H138</f>
        <v>1.4628000000000001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139</v>
      </c>
      <c r="AT138" s="213" t="s">
        <v>134</v>
      </c>
      <c r="AU138" s="213" t="s">
        <v>85</v>
      </c>
      <c r="AY138" s="15" t="s">
        <v>131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83</v>
      </c>
      <c r="BK138" s="214">
        <f>ROUND(I138*H138,2)</f>
        <v>0</v>
      </c>
      <c r="BL138" s="15" t="s">
        <v>139</v>
      </c>
      <c r="BM138" s="213" t="s">
        <v>232</v>
      </c>
    </row>
    <row r="139" s="2" customFormat="1">
      <c r="A139" s="36"/>
      <c r="B139" s="37"/>
      <c r="C139" s="38"/>
      <c r="D139" s="215" t="s">
        <v>141</v>
      </c>
      <c r="E139" s="38"/>
      <c r="F139" s="216" t="s">
        <v>233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141</v>
      </c>
      <c r="AU139" s="15" t="s">
        <v>85</v>
      </c>
    </row>
    <row r="140" s="2" customFormat="1" ht="24.15" customHeight="1">
      <c r="A140" s="36"/>
      <c r="B140" s="37"/>
      <c r="C140" s="202" t="s">
        <v>234</v>
      </c>
      <c r="D140" s="202" t="s">
        <v>134</v>
      </c>
      <c r="E140" s="203" t="s">
        <v>235</v>
      </c>
      <c r="F140" s="204" t="s">
        <v>236</v>
      </c>
      <c r="G140" s="205" t="s">
        <v>237</v>
      </c>
      <c r="H140" s="206">
        <v>80</v>
      </c>
      <c r="I140" s="207"/>
      <c r="J140" s="208">
        <f>ROUND(I140*H140,2)</f>
        <v>0</v>
      </c>
      <c r="K140" s="204" t="s">
        <v>21</v>
      </c>
      <c r="L140" s="42"/>
      <c r="M140" s="209" t="s">
        <v>21</v>
      </c>
      <c r="N140" s="210" t="s">
        <v>46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139</v>
      </c>
      <c r="AT140" s="213" t="s">
        <v>134</v>
      </c>
      <c r="AU140" s="213" t="s">
        <v>85</v>
      </c>
      <c r="AY140" s="15" t="s">
        <v>131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83</v>
      </c>
      <c r="BK140" s="214">
        <f>ROUND(I140*H140,2)</f>
        <v>0</v>
      </c>
      <c r="BL140" s="15" t="s">
        <v>139</v>
      </c>
      <c r="BM140" s="213" t="s">
        <v>238</v>
      </c>
    </row>
    <row r="141" s="2" customFormat="1" ht="24.15" customHeight="1">
      <c r="A141" s="36"/>
      <c r="B141" s="37"/>
      <c r="C141" s="220" t="s">
        <v>7</v>
      </c>
      <c r="D141" s="220" t="s">
        <v>200</v>
      </c>
      <c r="E141" s="221" t="s">
        <v>239</v>
      </c>
      <c r="F141" s="222" t="s">
        <v>240</v>
      </c>
      <c r="G141" s="223" t="s">
        <v>241</v>
      </c>
      <c r="H141" s="224">
        <v>50</v>
      </c>
      <c r="I141" s="225"/>
      <c r="J141" s="226">
        <f>ROUND(I141*H141,2)</f>
        <v>0</v>
      </c>
      <c r="K141" s="222" t="s">
        <v>21</v>
      </c>
      <c r="L141" s="227"/>
      <c r="M141" s="228" t="s">
        <v>21</v>
      </c>
      <c r="N141" s="229" t="s">
        <v>46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172</v>
      </c>
      <c r="AT141" s="213" t="s">
        <v>200</v>
      </c>
      <c r="AU141" s="213" t="s">
        <v>85</v>
      </c>
      <c r="AY141" s="15" t="s">
        <v>131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83</v>
      </c>
      <c r="BK141" s="214">
        <f>ROUND(I141*H141,2)</f>
        <v>0</v>
      </c>
      <c r="BL141" s="15" t="s">
        <v>139</v>
      </c>
      <c r="BM141" s="213" t="s">
        <v>242</v>
      </c>
    </row>
    <row r="142" s="12" customFormat="1" ht="22.8" customHeight="1">
      <c r="A142" s="12"/>
      <c r="B142" s="186"/>
      <c r="C142" s="187"/>
      <c r="D142" s="188" t="s">
        <v>74</v>
      </c>
      <c r="E142" s="200" t="s">
        <v>243</v>
      </c>
      <c r="F142" s="200" t="s">
        <v>244</v>
      </c>
      <c r="G142" s="187"/>
      <c r="H142" s="187"/>
      <c r="I142" s="190"/>
      <c r="J142" s="201">
        <f>BK142</f>
        <v>0</v>
      </c>
      <c r="K142" s="187"/>
      <c r="L142" s="192"/>
      <c r="M142" s="193"/>
      <c r="N142" s="194"/>
      <c r="O142" s="194"/>
      <c r="P142" s="195">
        <f>SUM(P143:P148)</f>
        <v>0</v>
      </c>
      <c r="Q142" s="194"/>
      <c r="R142" s="195">
        <f>SUM(R143:R148)</f>
        <v>0</v>
      </c>
      <c r="S142" s="194"/>
      <c r="T142" s="196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7" t="s">
        <v>83</v>
      </c>
      <c r="AT142" s="198" t="s">
        <v>74</v>
      </c>
      <c r="AU142" s="198" t="s">
        <v>83</v>
      </c>
      <c r="AY142" s="197" t="s">
        <v>131</v>
      </c>
      <c r="BK142" s="199">
        <f>SUM(BK143:BK148)</f>
        <v>0</v>
      </c>
    </row>
    <row r="143" s="2" customFormat="1" ht="21.75" customHeight="1">
      <c r="A143" s="36"/>
      <c r="B143" s="37"/>
      <c r="C143" s="202" t="s">
        <v>245</v>
      </c>
      <c r="D143" s="202" t="s">
        <v>134</v>
      </c>
      <c r="E143" s="203" t="s">
        <v>246</v>
      </c>
      <c r="F143" s="204" t="s">
        <v>247</v>
      </c>
      <c r="G143" s="205" t="s">
        <v>248</v>
      </c>
      <c r="H143" s="206">
        <v>6.1529999999999996</v>
      </c>
      <c r="I143" s="207"/>
      <c r="J143" s="208">
        <f>ROUND(I143*H143,2)</f>
        <v>0</v>
      </c>
      <c r="K143" s="204" t="s">
        <v>138</v>
      </c>
      <c r="L143" s="42"/>
      <c r="M143" s="209" t="s">
        <v>21</v>
      </c>
      <c r="N143" s="210" t="s">
        <v>46</v>
      </c>
      <c r="O143" s="82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3" t="s">
        <v>139</v>
      </c>
      <c r="AT143" s="213" t="s">
        <v>134</v>
      </c>
      <c r="AU143" s="213" t="s">
        <v>85</v>
      </c>
      <c r="AY143" s="15" t="s">
        <v>131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83</v>
      </c>
      <c r="BK143" s="214">
        <f>ROUND(I143*H143,2)</f>
        <v>0</v>
      </c>
      <c r="BL143" s="15" t="s">
        <v>139</v>
      </c>
      <c r="BM143" s="213" t="s">
        <v>249</v>
      </c>
    </row>
    <row r="144" s="2" customFormat="1">
      <c r="A144" s="36"/>
      <c r="B144" s="37"/>
      <c r="C144" s="38"/>
      <c r="D144" s="215" t="s">
        <v>141</v>
      </c>
      <c r="E144" s="38"/>
      <c r="F144" s="216" t="s">
        <v>250</v>
      </c>
      <c r="G144" s="38"/>
      <c r="H144" s="38"/>
      <c r="I144" s="217"/>
      <c r="J144" s="38"/>
      <c r="K144" s="38"/>
      <c r="L144" s="42"/>
      <c r="M144" s="218"/>
      <c r="N144" s="219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141</v>
      </c>
      <c r="AU144" s="15" t="s">
        <v>85</v>
      </c>
    </row>
    <row r="145" s="2" customFormat="1" ht="24.15" customHeight="1">
      <c r="A145" s="36"/>
      <c r="B145" s="37"/>
      <c r="C145" s="202" t="s">
        <v>251</v>
      </c>
      <c r="D145" s="202" t="s">
        <v>134</v>
      </c>
      <c r="E145" s="203" t="s">
        <v>252</v>
      </c>
      <c r="F145" s="204" t="s">
        <v>253</v>
      </c>
      <c r="G145" s="205" t="s">
        <v>248</v>
      </c>
      <c r="H145" s="206">
        <v>43.070999999999998</v>
      </c>
      <c r="I145" s="207"/>
      <c r="J145" s="208">
        <f>ROUND(I145*H145,2)</f>
        <v>0</v>
      </c>
      <c r="K145" s="204" t="s">
        <v>138</v>
      </c>
      <c r="L145" s="42"/>
      <c r="M145" s="209" t="s">
        <v>21</v>
      </c>
      <c r="N145" s="210" t="s">
        <v>46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139</v>
      </c>
      <c r="AT145" s="213" t="s">
        <v>134</v>
      </c>
      <c r="AU145" s="213" t="s">
        <v>85</v>
      </c>
      <c r="AY145" s="15" t="s">
        <v>131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83</v>
      </c>
      <c r="BK145" s="214">
        <f>ROUND(I145*H145,2)</f>
        <v>0</v>
      </c>
      <c r="BL145" s="15" t="s">
        <v>139</v>
      </c>
      <c r="BM145" s="213" t="s">
        <v>254</v>
      </c>
    </row>
    <row r="146" s="2" customFormat="1">
      <c r="A146" s="36"/>
      <c r="B146" s="37"/>
      <c r="C146" s="38"/>
      <c r="D146" s="215" t="s">
        <v>141</v>
      </c>
      <c r="E146" s="38"/>
      <c r="F146" s="216" t="s">
        <v>255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141</v>
      </c>
      <c r="AU146" s="15" t="s">
        <v>85</v>
      </c>
    </row>
    <row r="147" s="2" customFormat="1" ht="24.15" customHeight="1">
      <c r="A147" s="36"/>
      <c r="B147" s="37"/>
      <c r="C147" s="202" t="s">
        <v>256</v>
      </c>
      <c r="D147" s="202" t="s">
        <v>134</v>
      </c>
      <c r="E147" s="203" t="s">
        <v>257</v>
      </c>
      <c r="F147" s="204" t="s">
        <v>258</v>
      </c>
      <c r="G147" s="205" t="s">
        <v>248</v>
      </c>
      <c r="H147" s="206">
        <v>6.1529999999999996</v>
      </c>
      <c r="I147" s="207"/>
      <c r="J147" s="208">
        <f>ROUND(I147*H147,2)</f>
        <v>0</v>
      </c>
      <c r="K147" s="204" t="s">
        <v>138</v>
      </c>
      <c r="L147" s="42"/>
      <c r="M147" s="209" t="s">
        <v>21</v>
      </c>
      <c r="N147" s="210" t="s">
        <v>46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139</v>
      </c>
      <c r="AT147" s="213" t="s">
        <v>134</v>
      </c>
      <c r="AU147" s="213" t="s">
        <v>85</v>
      </c>
      <c r="AY147" s="15" t="s">
        <v>131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83</v>
      </c>
      <c r="BK147" s="214">
        <f>ROUND(I147*H147,2)</f>
        <v>0</v>
      </c>
      <c r="BL147" s="15" t="s">
        <v>139</v>
      </c>
      <c r="BM147" s="213" t="s">
        <v>259</v>
      </c>
    </row>
    <row r="148" s="2" customFormat="1">
      <c r="A148" s="36"/>
      <c r="B148" s="37"/>
      <c r="C148" s="38"/>
      <c r="D148" s="215" t="s">
        <v>141</v>
      </c>
      <c r="E148" s="38"/>
      <c r="F148" s="216" t="s">
        <v>260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141</v>
      </c>
      <c r="AU148" s="15" t="s">
        <v>85</v>
      </c>
    </row>
    <row r="149" s="12" customFormat="1" ht="22.8" customHeight="1">
      <c r="A149" s="12"/>
      <c r="B149" s="186"/>
      <c r="C149" s="187"/>
      <c r="D149" s="188" t="s">
        <v>74</v>
      </c>
      <c r="E149" s="200" t="s">
        <v>261</v>
      </c>
      <c r="F149" s="200" t="s">
        <v>262</v>
      </c>
      <c r="G149" s="187"/>
      <c r="H149" s="187"/>
      <c r="I149" s="190"/>
      <c r="J149" s="201">
        <f>BK149</f>
        <v>0</v>
      </c>
      <c r="K149" s="187"/>
      <c r="L149" s="192"/>
      <c r="M149" s="193"/>
      <c r="N149" s="194"/>
      <c r="O149" s="194"/>
      <c r="P149" s="195">
        <f>SUM(P150:P151)</f>
        <v>0</v>
      </c>
      <c r="Q149" s="194"/>
      <c r="R149" s="195">
        <f>SUM(R150:R151)</f>
        <v>0</v>
      </c>
      <c r="S149" s="194"/>
      <c r="T149" s="196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7" t="s">
        <v>83</v>
      </c>
      <c r="AT149" s="198" t="s">
        <v>74</v>
      </c>
      <c r="AU149" s="198" t="s">
        <v>83</v>
      </c>
      <c r="AY149" s="197" t="s">
        <v>131</v>
      </c>
      <c r="BK149" s="199">
        <f>SUM(BK150:BK151)</f>
        <v>0</v>
      </c>
    </row>
    <row r="150" s="2" customFormat="1" ht="33" customHeight="1">
      <c r="A150" s="36"/>
      <c r="B150" s="37"/>
      <c r="C150" s="202" t="s">
        <v>263</v>
      </c>
      <c r="D150" s="202" t="s">
        <v>134</v>
      </c>
      <c r="E150" s="203" t="s">
        <v>264</v>
      </c>
      <c r="F150" s="204" t="s">
        <v>265</v>
      </c>
      <c r="G150" s="205" t="s">
        <v>248</v>
      </c>
      <c r="H150" s="206">
        <v>5.7789999999999999</v>
      </c>
      <c r="I150" s="207"/>
      <c r="J150" s="208">
        <f>ROUND(I150*H150,2)</f>
        <v>0</v>
      </c>
      <c r="K150" s="204" t="s">
        <v>138</v>
      </c>
      <c r="L150" s="42"/>
      <c r="M150" s="209" t="s">
        <v>21</v>
      </c>
      <c r="N150" s="210" t="s">
        <v>46</v>
      </c>
      <c r="O150" s="82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3" t="s">
        <v>139</v>
      </c>
      <c r="AT150" s="213" t="s">
        <v>134</v>
      </c>
      <c r="AU150" s="213" t="s">
        <v>85</v>
      </c>
      <c r="AY150" s="15" t="s">
        <v>131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83</v>
      </c>
      <c r="BK150" s="214">
        <f>ROUND(I150*H150,2)</f>
        <v>0</v>
      </c>
      <c r="BL150" s="15" t="s">
        <v>139</v>
      </c>
      <c r="BM150" s="213" t="s">
        <v>266</v>
      </c>
    </row>
    <row r="151" s="2" customFormat="1">
      <c r="A151" s="36"/>
      <c r="B151" s="37"/>
      <c r="C151" s="38"/>
      <c r="D151" s="215" t="s">
        <v>141</v>
      </c>
      <c r="E151" s="38"/>
      <c r="F151" s="216" t="s">
        <v>267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141</v>
      </c>
      <c r="AU151" s="15" t="s">
        <v>85</v>
      </c>
    </row>
    <row r="152" s="12" customFormat="1" ht="25.92" customHeight="1">
      <c r="A152" s="12"/>
      <c r="B152" s="186"/>
      <c r="C152" s="187"/>
      <c r="D152" s="188" t="s">
        <v>74</v>
      </c>
      <c r="E152" s="189" t="s">
        <v>268</v>
      </c>
      <c r="F152" s="189" t="s">
        <v>269</v>
      </c>
      <c r="G152" s="187"/>
      <c r="H152" s="187"/>
      <c r="I152" s="190"/>
      <c r="J152" s="191">
        <f>BK152</f>
        <v>0</v>
      </c>
      <c r="K152" s="187"/>
      <c r="L152" s="192"/>
      <c r="M152" s="193"/>
      <c r="N152" s="194"/>
      <c r="O152" s="194"/>
      <c r="P152" s="195">
        <f>P153+P164+P169+P205+P216+P220+P225+P236+P249+P273+P300+P333</f>
        <v>0</v>
      </c>
      <c r="Q152" s="194"/>
      <c r="R152" s="195">
        <f>R153+R164+R169+R205+R216+R220+R225+R236+R249+R273+R300+R333</f>
        <v>4.1413316</v>
      </c>
      <c r="S152" s="194"/>
      <c r="T152" s="196">
        <f>T153+T164+T169+T205+T216+T220+T225+T236+T249+T273+T300+T333</f>
        <v>4.1288137999999996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7" t="s">
        <v>85</v>
      </c>
      <c r="AT152" s="198" t="s">
        <v>74</v>
      </c>
      <c r="AU152" s="198" t="s">
        <v>75</v>
      </c>
      <c r="AY152" s="197" t="s">
        <v>131</v>
      </c>
      <c r="BK152" s="199">
        <f>BK153+BK164+BK169+BK205+BK216+BK220+BK225+BK236+BK249+BK273+BK300+BK333</f>
        <v>0</v>
      </c>
    </row>
    <row r="153" s="12" customFormat="1" ht="22.8" customHeight="1">
      <c r="A153" s="12"/>
      <c r="B153" s="186"/>
      <c r="C153" s="187"/>
      <c r="D153" s="188" t="s">
        <v>74</v>
      </c>
      <c r="E153" s="200" t="s">
        <v>270</v>
      </c>
      <c r="F153" s="200" t="s">
        <v>271</v>
      </c>
      <c r="G153" s="187"/>
      <c r="H153" s="187"/>
      <c r="I153" s="190"/>
      <c r="J153" s="201">
        <f>BK153</f>
        <v>0</v>
      </c>
      <c r="K153" s="187"/>
      <c r="L153" s="192"/>
      <c r="M153" s="193"/>
      <c r="N153" s="194"/>
      <c r="O153" s="194"/>
      <c r="P153" s="195">
        <f>SUM(P154:P163)</f>
        <v>0</v>
      </c>
      <c r="Q153" s="194"/>
      <c r="R153" s="195">
        <f>SUM(R154:R163)</f>
        <v>0.034699999999999995</v>
      </c>
      <c r="S153" s="194"/>
      <c r="T153" s="196">
        <f>SUM(T154:T163)</f>
        <v>0.1157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7" t="s">
        <v>85</v>
      </c>
      <c r="AT153" s="198" t="s">
        <v>74</v>
      </c>
      <c r="AU153" s="198" t="s">
        <v>83</v>
      </c>
      <c r="AY153" s="197" t="s">
        <v>131</v>
      </c>
      <c r="BK153" s="199">
        <f>SUM(BK154:BK163)</f>
        <v>0</v>
      </c>
    </row>
    <row r="154" s="2" customFormat="1" ht="16.5" customHeight="1">
      <c r="A154" s="36"/>
      <c r="B154" s="37"/>
      <c r="C154" s="202" t="s">
        <v>272</v>
      </c>
      <c r="D154" s="202" t="s">
        <v>134</v>
      </c>
      <c r="E154" s="203" t="s">
        <v>273</v>
      </c>
      <c r="F154" s="204" t="s">
        <v>274</v>
      </c>
      <c r="G154" s="205" t="s">
        <v>275</v>
      </c>
      <c r="H154" s="206">
        <v>1</v>
      </c>
      <c r="I154" s="207"/>
      <c r="J154" s="208">
        <f>ROUND(I154*H154,2)</f>
        <v>0</v>
      </c>
      <c r="K154" s="204" t="s">
        <v>21</v>
      </c>
      <c r="L154" s="42"/>
      <c r="M154" s="209" t="s">
        <v>21</v>
      </c>
      <c r="N154" s="210" t="s">
        <v>46</v>
      </c>
      <c r="O154" s="82"/>
      <c r="P154" s="211">
        <f>O154*H154</f>
        <v>0</v>
      </c>
      <c r="Q154" s="211">
        <v>0.012</v>
      </c>
      <c r="R154" s="211">
        <f>Q154*H154</f>
        <v>0.012</v>
      </c>
      <c r="S154" s="211">
        <v>0.014999999999999999</v>
      </c>
      <c r="T154" s="212">
        <f>S154*H154</f>
        <v>0.014999999999999999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214</v>
      </c>
      <c r="AT154" s="213" t="s">
        <v>134</v>
      </c>
      <c r="AU154" s="213" t="s">
        <v>85</v>
      </c>
      <c r="AY154" s="15" t="s">
        <v>131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83</v>
      </c>
      <c r="BK154" s="214">
        <f>ROUND(I154*H154,2)</f>
        <v>0</v>
      </c>
      <c r="BL154" s="15" t="s">
        <v>214</v>
      </c>
      <c r="BM154" s="213" t="s">
        <v>276</v>
      </c>
    </row>
    <row r="155" s="2" customFormat="1" ht="16.5" customHeight="1">
      <c r="A155" s="36"/>
      <c r="B155" s="37"/>
      <c r="C155" s="202" t="s">
        <v>277</v>
      </c>
      <c r="D155" s="202" t="s">
        <v>134</v>
      </c>
      <c r="E155" s="203" t="s">
        <v>278</v>
      </c>
      <c r="F155" s="204" t="s">
        <v>279</v>
      </c>
      <c r="G155" s="205" t="s">
        <v>175</v>
      </c>
      <c r="H155" s="206">
        <v>2</v>
      </c>
      <c r="I155" s="207"/>
      <c r="J155" s="208">
        <f>ROUND(I155*H155,2)</f>
        <v>0</v>
      </c>
      <c r="K155" s="204" t="s">
        <v>138</v>
      </c>
      <c r="L155" s="42"/>
      <c r="M155" s="209" t="s">
        <v>21</v>
      </c>
      <c r="N155" s="210" t="s">
        <v>46</v>
      </c>
      <c r="O155" s="82"/>
      <c r="P155" s="211">
        <f>O155*H155</f>
        <v>0</v>
      </c>
      <c r="Q155" s="211">
        <v>0</v>
      </c>
      <c r="R155" s="211">
        <f>Q155*H155</f>
        <v>0</v>
      </c>
      <c r="S155" s="211">
        <v>0.042849999999999999</v>
      </c>
      <c r="T155" s="212">
        <f>S155*H155</f>
        <v>0.085699999999999998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214</v>
      </c>
      <c r="AT155" s="213" t="s">
        <v>134</v>
      </c>
      <c r="AU155" s="213" t="s">
        <v>85</v>
      </c>
      <c r="AY155" s="15" t="s">
        <v>131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83</v>
      </c>
      <c r="BK155" s="214">
        <f>ROUND(I155*H155,2)</f>
        <v>0</v>
      </c>
      <c r="BL155" s="15" t="s">
        <v>214</v>
      </c>
      <c r="BM155" s="213" t="s">
        <v>280</v>
      </c>
    </row>
    <row r="156" s="2" customFormat="1">
      <c r="A156" s="36"/>
      <c r="B156" s="37"/>
      <c r="C156" s="38"/>
      <c r="D156" s="215" t="s">
        <v>141</v>
      </c>
      <c r="E156" s="38"/>
      <c r="F156" s="216" t="s">
        <v>281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141</v>
      </c>
      <c r="AU156" s="15" t="s">
        <v>85</v>
      </c>
    </row>
    <row r="157" s="2" customFormat="1" ht="16.5" customHeight="1">
      <c r="A157" s="36"/>
      <c r="B157" s="37"/>
      <c r="C157" s="202" t="s">
        <v>282</v>
      </c>
      <c r="D157" s="202" t="s">
        <v>134</v>
      </c>
      <c r="E157" s="203" t="s">
        <v>283</v>
      </c>
      <c r="F157" s="204" t="s">
        <v>284</v>
      </c>
      <c r="G157" s="205" t="s">
        <v>175</v>
      </c>
      <c r="H157" s="206">
        <v>2</v>
      </c>
      <c r="I157" s="207"/>
      <c r="J157" s="208">
        <f>ROUND(I157*H157,2)</f>
        <v>0</v>
      </c>
      <c r="K157" s="204" t="s">
        <v>138</v>
      </c>
      <c r="L157" s="42"/>
      <c r="M157" s="209" t="s">
        <v>21</v>
      </c>
      <c r="N157" s="210" t="s">
        <v>46</v>
      </c>
      <c r="O157" s="82"/>
      <c r="P157" s="211">
        <f>O157*H157</f>
        <v>0</v>
      </c>
      <c r="Q157" s="211">
        <v>0.0053499999999999997</v>
      </c>
      <c r="R157" s="211">
        <f>Q157*H157</f>
        <v>0.010699999999999999</v>
      </c>
      <c r="S157" s="211">
        <v>0</v>
      </c>
      <c r="T157" s="21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3" t="s">
        <v>214</v>
      </c>
      <c r="AT157" s="213" t="s">
        <v>134</v>
      </c>
      <c r="AU157" s="213" t="s">
        <v>85</v>
      </c>
      <c r="AY157" s="15" t="s">
        <v>131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5" t="s">
        <v>83</v>
      </c>
      <c r="BK157" s="214">
        <f>ROUND(I157*H157,2)</f>
        <v>0</v>
      </c>
      <c r="BL157" s="15" t="s">
        <v>214</v>
      </c>
      <c r="BM157" s="213" t="s">
        <v>285</v>
      </c>
    </row>
    <row r="158" s="2" customFormat="1">
      <c r="A158" s="36"/>
      <c r="B158" s="37"/>
      <c r="C158" s="38"/>
      <c r="D158" s="215" t="s">
        <v>141</v>
      </c>
      <c r="E158" s="38"/>
      <c r="F158" s="216" t="s">
        <v>286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141</v>
      </c>
      <c r="AU158" s="15" t="s">
        <v>85</v>
      </c>
    </row>
    <row r="159" s="2" customFormat="1" ht="16.5" customHeight="1">
      <c r="A159" s="36"/>
      <c r="B159" s="37"/>
      <c r="C159" s="202" t="s">
        <v>287</v>
      </c>
      <c r="D159" s="202" t="s">
        <v>134</v>
      </c>
      <c r="E159" s="203" t="s">
        <v>288</v>
      </c>
      <c r="F159" s="204" t="s">
        <v>289</v>
      </c>
      <c r="G159" s="205" t="s">
        <v>186</v>
      </c>
      <c r="H159" s="206">
        <v>10</v>
      </c>
      <c r="I159" s="207"/>
      <c r="J159" s="208">
        <f>ROUND(I159*H159,2)</f>
        <v>0</v>
      </c>
      <c r="K159" s="204" t="s">
        <v>138</v>
      </c>
      <c r="L159" s="42"/>
      <c r="M159" s="209" t="s">
        <v>21</v>
      </c>
      <c r="N159" s="210" t="s">
        <v>46</v>
      </c>
      <c r="O159" s="82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3" t="s">
        <v>139</v>
      </c>
      <c r="AT159" s="213" t="s">
        <v>134</v>
      </c>
      <c r="AU159" s="213" t="s">
        <v>85</v>
      </c>
      <c r="AY159" s="15" t="s">
        <v>131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83</v>
      </c>
      <c r="BK159" s="214">
        <f>ROUND(I159*H159,2)</f>
        <v>0</v>
      </c>
      <c r="BL159" s="15" t="s">
        <v>139</v>
      </c>
      <c r="BM159" s="213" t="s">
        <v>290</v>
      </c>
    </row>
    <row r="160" s="2" customFormat="1">
      <c r="A160" s="36"/>
      <c r="B160" s="37"/>
      <c r="C160" s="38"/>
      <c r="D160" s="215" t="s">
        <v>141</v>
      </c>
      <c r="E160" s="38"/>
      <c r="F160" s="216" t="s">
        <v>291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141</v>
      </c>
      <c r="AU160" s="15" t="s">
        <v>85</v>
      </c>
    </row>
    <row r="161" s="2" customFormat="1" ht="16.5" customHeight="1">
      <c r="A161" s="36"/>
      <c r="B161" s="37"/>
      <c r="C161" s="202" t="s">
        <v>292</v>
      </c>
      <c r="D161" s="202" t="s">
        <v>134</v>
      </c>
      <c r="E161" s="203" t="s">
        <v>293</v>
      </c>
      <c r="F161" s="204" t="s">
        <v>294</v>
      </c>
      <c r="G161" s="205" t="s">
        <v>275</v>
      </c>
      <c r="H161" s="206">
        <v>1</v>
      </c>
      <c r="I161" s="207"/>
      <c r="J161" s="208">
        <f>ROUND(I161*H161,2)</f>
        <v>0</v>
      </c>
      <c r="K161" s="204" t="s">
        <v>21</v>
      </c>
      <c r="L161" s="42"/>
      <c r="M161" s="209" t="s">
        <v>21</v>
      </c>
      <c r="N161" s="210" t="s">
        <v>46</v>
      </c>
      <c r="O161" s="82"/>
      <c r="P161" s="211">
        <f>O161*H161</f>
        <v>0</v>
      </c>
      <c r="Q161" s="211">
        <v>0.012</v>
      </c>
      <c r="R161" s="211">
        <f>Q161*H161</f>
        <v>0.012</v>
      </c>
      <c r="S161" s="211">
        <v>0.014999999999999999</v>
      </c>
      <c r="T161" s="212">
        <f>S161*H161</f>
        <v>0.014999999999999999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3" t="s">
        <v>214</v>
      </c>
      <c r="AT161" s="213" t="s">
        <v>134</v>
      </c>
      <c r="AU161" s="213" t="s">
        <v>85</v>
      </c>
      <c r="AY161" s="15" t="s">
        <v>131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83</v>
      </c>
      <c r="BK161" s="214">
        <f>ROUND(I161*H161,2)</f>
        <v>0</v>
      </c>
      <c r="BL161" s="15" t="s">
        <v>214</v>
      </c>
      <c r="BM161" s="213" t="s">
        <v>295</v>
      </c>
    </row>
    <row r="162" s="2" customFormat="1" ht="24.15" customHeight="1">
      <c r="A162" s="36"/>
      <c r="B162" s="37"/>
      <c r="C162" s="202" t="s">
        <v>296</v>
      </c>
      <c r="D162" s="202" t="s">
        <v>134</v>
      </c>
      <c r="E162" s="203" t="s">
        <v>297</v>
      </c>
      <c r="F162" s="204" t="s">
        <v>298</v>
      </c>
      <c r="G162" s="205" t="s">
        <v>248</v>
      </c>
      <c r="H162" s="206">
        <v>0.035000000000000003</v>
      </c>
      <c r="I162" s="207"/>
      <c r="J162" s="208">
        <f>ROUND(I162*H162,2)</f>
        <v>0</v>
      </c>
      <c r="K162" s="204" t="s">
        <v>138</v>
      </c>
      <c r="L162" s="42"/>
      <c r="M162" s="209" t="s">
        <v>21</v>
      </c>
      <c r="N162" s="210" t="s">
        <v>46</v>
      </c>
      <c r="O162" s="8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214</v>
      </c>
      <c r="AT162" s="213" t="s">
        <v>134</v>
      </c>
      <c r="AU162" s="213" t="s">
        <v>85</v>
      </c>
      <c r="AY162" s="15" t="s">
        <v>131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83</v>
      </c>
      <c r="BK162" s="214">
        <f>ROUND(I162*H162,2)</f>
        <v>0</v>
      </c>
      <c r="BL162" s="15" t="s">
        <v>214</v>
      </c>
      <c r="BM162" s="213" t="s">
        <v>299</v>
      </c>
    </row>
    <row r="163" s="2" customFormat="1">
      <c r="A163" s="36"/>
      <c r="B163" s="37"/>
      <c r="C163" s="38"/>
      <c r="D163" s="215" t="s">
        <v>141</v>
      </c>
      <c r="E163" s="38"/>
      <c r="F163" s="216" t="s">
        <v>300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141</v>
      </c>
      <c r="AU163" s="15" t="s">
        <v>85</v>
      </c>
    </row>
    <row r="164" s="12" customFormat="1" ht="22.8" customHeight="1">
      <c r="A164" s="12"/>
      <c r="B164" s="186"/>
      <c r="C164" s="187"/>
      <c r="D164" s="188" t="s">
        <v>74</v>
      </c>
      <c r="E164" s="200" t="s">
        <v>301</v>
      </c>
      <c r="F164" s="200" t="s">
        <v>302</v>
      </c>
      <c r="G164" s="187"/>
      <c r="H164" s="187"/>
      <c r="I164" s="190"/>
      <c r="J164" s="201">
        <f>BK164</f>
        <v>0</v>
      </c>
      <c r="K164" s="187"/>
      <c r="L164" s="192"/>
      <c r="M164" s="193"/>
      <c r="N164" s="194"/>
      <c r="O164" s="194"/>
      <c r="P164" s="195">
        <f>SUM(P165:P168)</f>
        <v>0</v>
      </c>
      <c r="Q164" s="194"/>
      <c r="R164" s="195">
        <f>SUM(R165:R168)</f>
        <v>0.044999999999999998</v>
      </c>
      <c r="S164" s="194"/>
      <c r="T164" s="196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7" t="s">
        <v>85</v>
      </c>
      <c r="AT164" s="198" t="s">
        <v>74</v>
      </c>
      <c r="AU164" s="198" t="s">
        <v>83</v>
      </c>
      <c r="AY164" s="197" t="s">
        <v>131</v>
      </c>
      <c r="BK164" s="199">
        <f>SUM(BK165:BK168)</f>
        <v>0</v>
      </c>
    </row>
    <row r="165" s="2" customFormat="1" ht="21.75" customHeight="1">
      <c r="A165" s="36"/>
      <c r="B165" s="37"/>
      <c r="C165" s="202" t="s">
        <v>303</v>
      </c>
      <c r="D165" s="202" t="s">
        <v>134</v>
      </c>
      <c r="E165" s="203" t="s">
        <v>304</v>
      </c>
      <c r="F165" s="204" t="s">
        <v>305</v>
      </c>
      <c r="G165" s="205" t="s">
        <v>275</v>
      </c>
      <c r="H165" s="206">
        <v>1</v>
      </c>
      <c r="I165" s="207"/>
      <c r="J165" s="208">
        <f>ROUND(I165*H165,2)</f>
        <v>0</v>
      </c>
      <c r="K165" s="204" t="s">
        <v>138</v>
      </c>
      <c r="L165" s="42"/>
      <c r="M165" s="209" t="s">
        <v>21</v>
      </c>
      <c r="N165" s="210" t="s">
        <v>46</v>
      </c>
      <c r="O165" s="82"/>
      <c r="P165" s="211">
        <f>O165*H165</f>
        <v>0</v>
      </c>
      <c r="Q165" s="211">
        <v>0.044999999999999998</v>
      </c>
      <c r="R165" s="211">
        <f>Q165*H165</f>
        <v>0.044999999999999998</v>
      </c>
      <c r="S165" s="211">
        <v>0</v>
      </c>
      <c r="T165" s="21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3" t="s">
        <v>214</v>
      </c>
      <c r="AT165" s="213" t="s">
        <v>134</v>
      </c>
      <c r="AU165" s="213" t="s">
        <v>85</v>
      </c>
      <c r="AY165" s="15" t="s">
        <v>131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83</v>
      </c>
      <c r="BK165" s="214">
        <f>ROUND(I165*H165,2)</f>
        <v>0</v>
      </c>
      <c r="BL165" s="15" t="s">
        <v>214</v>
      </c>
      <c r="BM165" s="213" t="s">
        <v>306</v>
      </c>
    </row>
    <row r="166" s="2" customFormat="1">
      <c r="A166" s="36"/>
      <c r="B166" s="37"/>
      <c r="C166" s="38"/>
      <c r="D166" s="215" t="s">
        <v>141</v>
      </c>
      <c r="E166" s="38"/>
      <c r="F166" s="216" t="s">
        <v>307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141</v>
      </c>
      <c r="AU166" s="15" t="s">
        <v>85</v>
      </c>
    </row>
    <row r="167" s="2" customFormat="1" ht="24.15" customHeight="1">
      <c r="A167" s="36"/>
      <c r="B167" s="37"/>
      <c r="C167" s="202" t="s">
        <v>308</v>
      </c>
      <c r="D167" s="202" t="s">
        <v>134</v>
      </c>
      <c r="E167" s="203" t="s">
        <v>309</v>
      </c>
      <c r="F167" s="204" t="s">
        <v>310</v>
      </c>
      <c r="G167" s="205" t="s">
        <v>248</v>
      </c>
      <c r="H167" s="206">
        <v>0.044999999999999998</v>
      </c>
      <c r="I167" s="207"/>
      <c r="J167" s="208">
        <f>ROUND(I167*H167,2)</f>
        <v>0</v>
      </c>
      <c r="K167" s="204" t="s">
        <v>138</v>
      </c>
      <c r="L167" s="42"/>
      <c r="M167" s="209" t="s">
        <v>21</v>
      </c>
      <c r="N167" s="210" t="s">
        <v>46</v>
      </c>
      <c r="O167" s="82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3" t="s">
        <v>214</v>
      </c>
      <c r="AT167" s="213" t="s">
        <v>134</v>
      </c>
      <c r="AU167" s="213" t="s">
        <v>85</v>
      </c>
      <c r="AY167" s="15" t="s">
        <v>131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83</v>
      </c>
      <c r="BK167" s="214">
        <f>ROUND(I167*H167,2)</f>
        <v>0</v>
      </c>
      <c r="BL167" s="15" t="s">
        <v>214</v>
      </c>
      <c r="BM167" s="213" t="s">
        <v>311</v>
      </c>
    </row>
    <row r="168" s="2" customFormat="1">
      <c r="A168" s="36"/>
      <c r="B168" s="37"/>
      <c r="C168" s="38"/>
      <c r="D168" s="215" t="s">
        <v>141</v>
      </c>
      <c r="E168" s="38"/>
      <c r="F168" s="216" t="s">
        <v>312</v>
      </c>
      <c r="G168" s="38"/>
      <c r="H168" s="38"/>
      <c r="I168" s="217"/>
      <c r="J168" s="38"/>
      <c r="K168" s="38"/>
      <c r="L168" s="42"/>
      <c r="M168" s="218"/>
      <c r="N168" s="219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141</v>
      </c>
      <c r="AU168" s="15" t="s">
        <v>85</v>
      </c>
    </row>
    <row r="169" s="12" customFormat="1" ht="22.8" customHeight="1">
      <c r="A169" s="12"/>
      <c r="B169" s="186"/>
      <c r="C169" s="187"/>
      <c r="D169" s="188" t="s">
        <v>74</v>
      </c>
      <c r="E169" s="200" t="s">
        <v>313</v>
      </c>
      <c r="F169" s="200" t="s">
        <v>314</v>
      </c>
      <c r="G169" s="187"/>
      <c r="H169" s="187"/>
      <c r="I169" s="190"/>
      <c r="J169" s="201">
        <f>BK169</f>
        <v>0</v>
      </c>
      <c r="K169" s="187"/>
      <c r="L169" s="192"/>
      <c r="M169" s="193"/>
      <c r="N169" s="194"/>
      <c r="O169" s="194"/>
      <c r="P169" s="195">
        <f>SUM(P170:P204)</f>
        <v>0</v>
      </c>
      <c r="Q169" s="194"/>
      <c r="R169" s="195">
        <f>SUM(R170:R204)</f>
        <v>0.14310000000000001</v>
      </c>
      <c r="S169" s="194"/>
      <c r="T169" s="196">
        <f>SUM(T170:T204)</f>
        <v>0.35943000000000003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7" t="s">
        <v>85</v>
      </c>
      <c r="AT169" s="198" t="s">
        <v>74</v>
      </c>
      <c r="AU169" s="198" t="s">
        <v>83</v>
      </c>
      <c r="AY169" s="197" t="s">
        <v>131</v>
      </c>
      <c r="BK169" s="199">
        <f>SUM(BK170:BK204)</f>
        <v>0</v>
      </c>
    </row>
    <row r="170" s="2" customFormat="1" ht="16.5" customHeight="1">
      <c r="A170" s="36"/>
      <c r="B170" s="37"/>
      <c r="C170" s="202" t="s">
        <v>315</v>
      </c>
      <c r="D170" s="202" t="s">
        <v>134</v>
      </c>
      <c r="E170" s="203" t="s">
        <v>316</v>
      </c>
      <c r="F170" s="204" t="s">
        <v>317</v>
      </c>
      <c r="G170" s="205" t="s">
        <v>275</v>
      </c>
      <c r="H170" s="206">
        <v>1</v>
      </c>
      <c r="I170" s="207"/>
      <c r="J170" s="208">
        <f>ROUND(I170*H170,2)</f>
        <v>0</v>
      </c>
      <c r="K170" s="204" t="s">
        <v>138</v>
      </c>
      <c r="L170" s="42"/>
      <c r="M170" s="209" t="s">
        <v>21</v>
      </c>
      <c r="N170" s="210" t="s">
        <v>46</v>
      </c>
      <c r="O170" s="82"/>
      <c r="P170" s="211">
        <f>O170*H170</f>
        <v>0</v>
      </c>
      <c r="Q170" s="211">
        <v>0</v>
      </c>
      <c r="R170" s="211">
        <f>Q170*H170</f>
        <v>0</v>
      </c>
      <c r="S170" s="211">
        <v>0.01933</v>
      </c>
      <c r="T170" s="212">
        <f>S170*H170</f>
        <v>0.01933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3" t="s">
        <v>214</v>
      </c>
      <c r="AT170" s="213" t="s">
        <v>134</v>
      </c>
      <c r="AU170" s="213" t="s">
        <v>85</v>
      </c>
      <c r="AY170" s="15" t="s">
        <v>131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83</v>
      </c>
      <c r="BK170" s="214">
        <f>ROUND(I170*H170,2)</f>
        <v>0</v>
      </c>
      <c r="BL170" s="15" t="s">
        <v>214</v>
      </c>
      <c r="BM170" s="213" t="s">
        <v>318</v>
      </c>
    </row>
    <row r="171" s="2" customFormat="1">
      <c r="A171" s="36"/>
      <c r="B171" s="37"/>
      <c r="C171" s="38"/>
      <c r="D171" s="215" t="s">
        <v>141</v>
      </c>
      <c r="E171" s="38"/>
      <c r="F171" s="216" t="s">
        <v>319</v>
      </c>
      <c r="G171" s="38"/>
      <c r="H171" s="38"/>
      <c r="I171" s="217"/>
      <c r="J171" s="38"/>
      <c r="K171" s="38"/>
      <c r="L171" s="42"/>
      <c r="M171" s="218"/>
      <c r="N171" s="21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141</v>
      </c>
      <c r="AU171" s="15" t="s">
        <v>85</v>
      </c>
    </row>
    <row r="172" s="2" customFormat="1" ht="33" customHeight="1">
      <c r="A172" s="36"/>
      <c r="B172" s="37"/>
      <c r="C172" s="202" t="s">
        <v>320</v>
      </c>
      <c r="D172" s="202" t="s">
        <v>134</v>
      </c>
      <c r="E172" s="203" t="s">
        <v>321</v>
      </c>
      <c r="F172" s="204" t="s">
        <v>322</v>
      </c>
      <c r="G172" s="205" t="s">
        <v>275</v>
      </c>
      <c r="H172" s="206">
        <v>1</v>
      </c>
      <c r="I172" s="207"/>
      <c r="J172" s="208">
        <f>ROUND(I172*H172,2)</f>
        <v>0</v>
      </c>
      <c r="K172" s="204" t="s">
        <v>21</v>
      </c>
      <c r="L172" s="42"/>
      <c r="M172" s="209" t="s">
        <v>21</v>
      </c>
      <c r="N172" s="210" t="s">
        <v>46</v>
      </c>
      <c r="O172" s="82"/>
      <c r="P172" s="211">
        <f>O172*H172</f>
        <v>0</v>
      </c>
      <c r="Q172" s="211">
        <v>0.039910000000000001</v>
      </c>
      <c r="R172" s="211">
        <f>Q172*H172</f>
        <v>0.039910000000000001</v>
      </c>
      <c r="S172" s="211">
        <v>0</v>
      </c>
      <c r="T172" s="21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3" t="s">
        <v>214</v>
      </c>
      <c r="AT172" s="213" t="s">
        <v>134</v>
      </c>
      <c r="AU172" s="213" t="s">
        <v>85</v>
      </c>
      <c r="AY172" s="15" t="s">
        <v>131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5" t="s">
        <v>83</v>
      </c>
      <c r="BK172" s="214">
        <f>ROUND(I172*H172,2)</f>
        <v>0</v>
      </c>
      <c r="BL172" s="15" t="s">
        <v>214</v>
      </c>
      <c r="BM172" s="213" t="s">
        <v>323</v>
      </c>
    </row>
    <row r="173" s="2" customFormat="1" ht="16.5" customHeight="1">
      <c r="A173" s="36"/>
      <c r="B173" s="37"/>
      <c r="C173" s="202" t="s">
        <v>324</v>
      </c>
      <c r="D173" s="202" t="s">
        <v>134</v>
      </c>
      <c r="E173" s="203" t="s">
        <v>325</v>
      </c>
      <c r="F173" s="204" t="s">
        <v>326</v>
      </c>
      <c r="G173" s="205" t="s">
        <v>275</v>
      </c>
      <c r="H173" s="206">
        <v>1</v>
      </c>
      <c r="I173" s="207"/>
      <c r="J173" s="208">
        <f>ROUND(I173*H173,2)</f>
        <v>0</v>
      </c>
      <c r="K173" s="204" t="s">
        <v>138</v>
      </c>
      <c r="L173" s="42"/>
      <c r="M173" s="209" t="s">
        <v>21</v>
      </c>
      <c r="N173" s="210" t="s">
        <v>46</v>
      </c>
      <c r="O173" s="82"/>
      <c r="P173" s="211">
        <f>O173*H173</f>
        <v>0</v>
      </c>
      <c r="Q173" s="211">
        <v>0</v>
      </c>
      <c r="R173" s="211">
        <f>Q173*H173</f>
        <v>0</v>
      </c>
      <c r="S173" s="211">
        <v>0.019460000000000002</v>
      </c>
      <c r="T173" s="212">
        <f>S173*H173</f>
        <v>0.019460000000000002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3" t="s">
        <v>214</v>
      </c>
      <c r="AT173" s="213" t="s">
        <v>134</v>
      </c>
      <c r="AU173" s="213" t="s">
        <v>85</v>
      </c>
      <c r="AY173" s="15" t="s">
        <v>131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83</v>
      </c>
      <c r="BK173" s="214">
        <f>ROUND(I173*H173,2)</f>
        <v>0</v>
      </c>
      <c r="BL173" s="15" t="s">
        <v>214</v>
      </c>
      <c r="BM173" s="213" t="s">
        <v>327</v>
      </c>
    </row>
    <row r="174" s="2" customFormat="1">
      <c r="A174" s="36"/>
      <c r="B174" s="37"/>
      <c r="C174" s="38"/>
      <c r="D174" s="215" t="s">
        <v>141</v>
      </c>
      <c r="E174" s="38"/>
      <c r="F174" s="216" t="s">
        <v>328</v>
      </c>
      <c r="G174" s="38"/>
      <c r="H174" s="38"/>
      <c r="I174" s="217"/>
      <c r="J174" s="38"/>
      <c r="K174" s="38"/>
      <c r="L174" s="42"/>
      <c r="M174" s="218"/>
      <c r="N174" s="219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141</v>
      </c>
      <c r="AU174" s="15" t="s">
        <v>85</v>
      </c>
    </row>
    <row r="175" s="2" customFormat="1" ht="24.15" customHeight="1">
      <c r="A175" s="36"/>
      <c r="B175" s="37"/>
      <c r="C175" s="202" t="s">
        <v>329</v>
      </c>
      <c r="D175" s="202" t="s">
        <v>134</v>
      </c>
      <c r="E175" s="203" t="s">
        <v>330</v>
      </c>
      <c r="F175" s="204" t="s">
        <v>331</v>
      </c>
      <c r="G175" s="205" t="s">
        <v>275</v>
      </c>
      <c r="H175" s="206">
        <v>2</v>
      </c>
      <c r="I175" s="207"/>
      <c r="J175" s="208">
        <f>ROUND(I175*H175,2)</f>
        <v>0</v>
      </c>
      <c r="K175" s="204" t="s">
        <v>138</v>
      </c>
      <c r="L175" s="42"/>
      <c r="M175" s="209" t="s">
        <v>21</v>
      </c>
      <c r="N175" s="210" t="s">
        <v>46</v>
      </c>
      <c r="O175" s="82"/>
      <c r="P175" s="211">
        <f>O175*H175</f>
        <v>0</v>
      </c>
      <c r="Q175" s="211">
        <v>0.020729999999999998</v>
      </c>
      <c r="R175" s="211">
        <f>Q175*H175</f>
        <v>0.041459999999999997</v>
      </c>
      <c r="S175" s="211">
        <v>0</v>
      </c>
      <c r="T175" s="21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3" t="s">
        <v>139</v>
      </c>
      <c r="AT175" s="213" t="s">
        <v>134</v>
      </c>
      <c r="AU175" s="213" t="s">
        <v>85</v>
      </c>
      <c r="AY175" s="15" t="s">
        <v>131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5" t="s">
        <v>83</v>
      </c>
      <c r="BK175" s="214">
        <f>ROUND(I175*H175,2)</f>
        <v>0</v>
      </c>
      <c r="BL175" s="15" t="s">
        <v>139</v>
      </c>
      <c r="BM175" s="213" t="s">
        <v>332</v>
      </c>
    </row>
    <row r="176" s="2" customFormat="1">
      <c r="A176" s="36"/>
      <c r="B176" s="37"/>
      <c r="C176" s="38"/>
      <c r="D176" s="215" t="s">
        <v>141</v>
      </c>
      <c r="E176" s="38"/>
      <c r="F176" s="216" t="s">
        <v>333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141</v>
      </c>
      <c r="AU176" s="15" t="s">
        <v>85</v>
      </c>
    </row>
    <row r="177" s="2" customFormat="1" ht="16.5" customHeight="1">
      <c r="A177" s="36"/>
      <c r="B177" s="37"/>
      <c r="C177" s="202" t="s">
        <v>334</v>
      </c>
      <c r="D177" s="202" t="s">
        <v>134</v>
      </c>
      <c r="E177" s="203" t="s">
        <v>335</v>
      </c>
      <c r="F177" s="204" t="s">
        <v>336</v>
      </c>
      <c r="G177" s="205" t="s">
        <v>275</v>
      </c>
      <c r="H177" s="206">
        <v>1</v>
      </c>
      <c r="I177" s="207"/>
      <c r="J177" s="208">
        <f>ROUND(I177*H177,2)</f>
        <v>0</v>
      </c>
      <c r="K177" s="204" t="s">
        <v>21</v>
      </c>
      <c r="L177" s="42"/>
      <c r="M177" s="209" t="s">
        <v>21</v>
      </c>
      <c r="N177" s="210" t="s">
        <v>46</v>
      </c>
      <c r="O177" s="82"/>
      <c r="P177" s="211">
        <f>O177*H177</f>
        <v>0</v>
      </c>
      <c r="Q177" s="211">
        <v>0.00051999999999999995</v>
      </c>
      <c r="R177" s="211">
        <f>Q177*H177</f>
        <v>0.00051999999999999995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214</v>
      </c>
      <c r="AT177" s="213" t="s">
        <v>134</v>
      </c>
      <c r="AU177" s="213" t="s">
        <v>85</v>
      </c>
      <c r="AY177" s="15" t="s">
        <v>131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83</v>
      </c>
      <c r="BK177" s="214">
        <f>ROUND(I177*H177,2)</f>
        <v>0</v>
      </c>
      <c r="BL177" s="15" t="s">
        <v>214</v>
      </c>
      <c r="BM177" s="213" t="s">
        <v>337</v>
      </c>
    </row>
    <row r="178" s="2" customFormat="1" ht="16.5" customHeight="1">
      <c r="A178" s="36"/>
      <c r="B178" s="37"/>
      <c r="C178" s="202" t="s">
        <v>338</v>
      </c>
      <c r="D178" s="202" t="s">
        <v>134</v>
      </c>
      <c r="E178" s="203" t="s">
        <v>339</v>
      </c>
      <c r="F178" s="204" t="s">
        <v>340</v>
      </c>
      <c r="G178" s="205" t="s">
        <v>275</v>
      </c>
      <c r="H178" s="206">
        <v>1</v>
      </c>
      <c r="I178" s="207"/>
      <c r="J178" s="208">
        <f>ROUND(I178*H178,2)</f>
        <v>0</v>
      </c>
      <c r="K178" s="204" t="s">
        <v>138</v>
      </c>
      <c r="L178" s="42"/>
      <c r="M178" s="209" t="s">
        <v>21</v>
      </c>
      <c r="N178" s="210" t="s">
        <v>46</v>
      </c>
      <c r="O178" s="82"/>
      <c r="P178" s="211">
        <f>O178*H178</f>
        <v>0</v>
      </c>
      <c r="Q178" s="211">
        <v>0.00051999999999999995</v>
      </c>
      <c r="R178" s="211">
        <f>Q178*H178</f>
        <v>0.00051999999999999995</v>
      </c>
      <c r="S178" s="211">
        <v>0</v>
      </c>
      <c r="T178" s="21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214</v>
      </c>
      <c r="AT178" s="213" t="s">
        <v>134</v>
      </c>
      <c r="AU178" s="213" t="s">
        <v>85</v>
      </c>
      <c r="AY178" s="15" t="s">
        <v>131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83</v>
      </c>
      <c r="BK178" s="214">
        <f>ROUND(I178*H178,2)</f>
        <v>0</v>
      </c>
      <c r="BL178" s="15" t="s">
        <v>214</v>
      </c>
      <c r="BM178" s="213" t="s">
        <v>341</v>
      </c>
    </row>
    <row r="179" s="2" customFormat="1">
      <c r="A179" s="36"/>
      <c r="B179" s="37"/>
      <c r="C179" s="38"/>
      <c r="D179" s="215" t="s">
        <v>141</v>
      </c>
      <c r="E179" s="38"/>
      <c r="F179" s="216" t="s">
        <v>342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141</v>
      </c>
      <c r="AU179" s="15" t="s">
        <v>85</v>
      </c>
    </row>
    <row r="180" s="2" customFormat="1" ht="16.5" customHeight="1">
      <c r="A180" s="36"/>
      <c r="B180" s="37"/>
      <c r="C180" s="202" t="s">
        <v>343</v>
      </c>
      <c r="D180" s="202" t="s">
        <v>134</v>
      </c>
      <c r="E180" s="203" t="s">
        <v>344</v>
      </c>
      <c r="F180" s="204" t="s">
        <v>345</v>
      </c>
      <c r="G180" s="205" t="s">
        <v>275</v>
      </c>
      <c r="H180" s="206">
        <v>2</v>
      </c>
      <c r="I180" s="207"/>
      <c r="J180" s="208">
        <f>ROUND(I180*H180,2)</f>
        <v>0</v>
      </c>
      <c r="K180" s="204" t="s">
        <v>21</v>
      </c>
      <c r="L180" s="42"/>
      <c r="M180" s="209" t="s">
        <v>21</v>
      </c>
      <c r="N180" s="210" t="s">
        <v>46</v>
      </c>
      <c r="O180" s="82"/>
      <c r="P180" s="211">
        <f>O180*H180</f>
        <v>0</v>
      </c>
      <c r="Q180" s="211">
        <v>0.0030000000000000001</v>
      </c>
      <c r="R180" s="211">
        <f>Q180*H180</f>
        <v>0.0060000000000000001</v>
      </c>
      <c r="S180" s="211">
        <v>0</v>
      </c>
      <c r="T180" s="21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3" t="s">
        <v>214</v>
      </c>
      <c r="AT180" s="213" t="s">
        <v>134</v>
      </c>
      <c r="AU180" s="213" t="s">
        <v>85</v>
      </c>
      <c r="AY180" s="15" t="s">
        <v>131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83</v>
      </c>
      <c r="BK180" s="214">
        <f>ROUND(I180*H180,2)</f>
        <v>0</v>
      </c>
      <c r="BL180" s="15" t="s">
        <v>214</v>
      </c>
      <c r="BM180" s="213" t="s">
        <v>346</v>
      </c>
    </row>
    <row r="181" s="2" customFormat="1" ht="16.5" customHeight="1">
      <c r="A181" s="36"/>
      <c r="B181" s="37"/>
      <c r="C181" s="202" t="s">
        <v>347</v>
      </c>
      <c r="D181" s="202" t="s">
        <v>134</v>
      </c>
      <c r="E181" s="203" t="s">
        <v>348</v>
      </c>
      <c r="F181" s="204" t="s">
        <v>349</v>
      </c>
      <c r="G181" s="205" t="s">
        <v>275</v>
      </c>
      <c r="H181" s="206">
        <v>2</v>
      </c>
      <c r="I181" s="207"/>
      <c r="J181" s="208">
        <f>ROUND(I181*H181,2)</f>
        <v>0</v>
      </c>
      <c r="K181" s="204" t="s">
        <v>21</v>
      </c>
      <c r="L181" s="42"/>
      <c r="M181" s="209" t="s">
        <v>21</v>
      </c>
      <c r="N181" s="210" t="s">
        <v>46</v>
      </c>
      <c r="O181" s="82"/>
      <c r="P181" s="211">
        <f>O181*H181</f>
        <v>0</v>
      </c>
      <c r="Q181" s="211">
        <v>0.0030000000000000001</v>
      </c>
      <c r="R181" s="211">
        <f>Q181*H181</f>
        <v>0.0060000000000000001</v>
      </c>
      <c r="S181" s="211">
        <v>0</v>
      </c>
      <c r="T181" s="21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3" t="s">
        <v>214</v>
      </c>
      <c r="AT181" s="213" t="s">
        <v>134</v>
      </c>
      <c r="AU181" s="213" t="s">
        <v>85</v>
      </c>
      <c r="AY181" s="15" t="s">
        <v>131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83</v>
      </c>
      <c r="BK181" s="214">
        <f>ROUND(I181*H181,2)</f>
        <v>0</v>
      </c>
      <c r="BL181" s="15" t="s">
        <v>214</v>
      </c>
      <c r="BM181" s="213" t="s">
        <v>350</v>
      </c>
    </row>
    <row r="182" s="2" customFormat="1" ht="16.5" customHeight="1">
      <c r="A182" s="36"/>
      <c r="B182" s="37"/>
      <c r="C182" s="202" t="s">
        <v>351</v>
      </c>
      <c r="D182" s="202" t="s">
        <v>134</v>
      </c>
      <c r="E182" s="203" t="s">
        <v>352</v>
      </c>
      <c r="F182" s="204" t="s">
        <v>353</v>
      </c>
      <c r="G182" s="205" t="s">
        <v>275</v>
      </c>
      <c r="H182" s="206">
        <v>1</v>
      </c>
      <c r="I182" s="207"/>
      <c r="J182" s="208">
        <f>ROUND(I182*H182,2)</f>
        <v>0</v>
      </c>
      <c r="K182" s="204" t="s">
        <v>138</v>
      </c>
      <c r="L182" s="42"/>
      <c r="M182" s="209" t="s">
        <v>21</v>
      </c>
      <c r="N182" s="210" t="s">
        <v>46</v>
      </c>
      <c r="O182" s="82"/>
      <c r="P182" s="211">
        <f>O182*H182</f>
        <v>0</v>
      </c>
      <c r="Q182" s="211">
        <v>0.0030000000000000001</v>
      </c>
      <c r="R182" s="211">
        <f>Q182*H182</f>
        <v>0.0030000000000000001</v>
      </c>
      <c r="S182" s="211">
        <v>0</v>
      </c>
      <c r="T182" s="21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3" t="s">
        <v>214</v>
      </c>
      <c r="AT182" s="213" t="s">
        <v>134</v>
      </c>
      <c r="AU182" s="213" t="s">
        <v>85</v>
      </c>
      <c r="AY182" s="15" t="s">
        <v>131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5" t="s">
        <v>83</v>
      </c>
      <c r="BK182" s="214">
        <f>ROUND(I182*H182,2)</f>
        <v>0</v>
      </c>
      <c r="BL182" s="15" t="s">
        <v>214</v>
      </c>
      <c r="BM182" s="213" t="s">
        <v>354</v>
      </c>
    </row>
    <row r="183" s="2" customFormat="1">
      <c r="A183" s="36"/>
      <c r="B183" s="37"/>
      <c r="C183" s="38"/>
      <c r="D183" s="215" t="s">
        <v>141</v>
      </c>
      <c r="E183" s="38"/>
      <c r="F183" s="216" t="s">
        <v>355</v>
      </c>
      <c r="G183" s="38"/>
      <c r="H183" s="38"/>
      <c r="I183" s="217"/>
      <c r="J183" s="38"/>
      <c r="K183" s="38"/>
      <c r="L183" s="42"/>
      <c r="M183" s="218"/>
      <c r="N183" s="21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141</v>
      </c>
      <c r="AU183" s="15" t="s">
        <v>85</v>
      </c>
    </row>
    <row r="184" s="2" customFormat="1" ht="16.5" customHeight="1">
      <c r="A184" s="36"/>
      <c r="B184" s="37"/>
      <c r="C184" s="202" t="s">
        <v>356</v>
      </c>
      <c r="D184" s="202" t="s">
        <v>134</v>
      </c>
      <c r="E184" s="203" t="s">
        <v>357</v>
      </c>
      <c r="F184" s="204" t="s">
        <v>358</v>
      </c>
      <c r="G184" s="205" t="s">
        <v>275</v>
      </c>
      <c r="H184" s="206">
        <v>1</v>
      </c>
      <c r="I184" s="207"/>
      <c r="J184" s="208">
        <f>ROUND(I184*H184,2)</f>
        <v>0</v>
      </c>
      <c r="K184" s="204" t="s">
        <v>21</v>
      </c>
      <c r="L184" s="42"/>
      <c r="M184" s="209" t="s">
        <v>21</v>
      </c>
      <c r="N184" s="210" t="s">
        <v>46</v>
      </c>
      <c r="O184" s="82"/>
      <c r="P184" s="211">
        <f>O184*H184</f>
        <v>0</v>
      </c>
      <c r="Q184" s="211">
        <v>0</v>
      </c>
      <c r="R184" s="211">
        <f>Q184*H184</f>
        <v>0</v>
      </c>
      <c r="S184" s="211">
        <v>0.312</v>
      </c>
      <c r="T184" s="212">
        <f>S184*H184</f>
        <v>0.312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3" t="s">
        <v>214</v>
      </c>
      <c r="AT184" s="213" t="s">
        <v>134</v>
      </c>
      <c r="AU184" s="213" t="s">
        <v>85</v>
      </c>
      <c r="AY184" s="15" t="s">
        <v>131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83</v>
      </c>
      <c r="BK184" s="214">
        <f>ROUND(I184*H184,2)</f>
        <v>0</v>
      </c>
      <c r="BL184" s="15" t="s">
        <v>214</v>
      </c>
      <c r="BM184" s="213" t="s">
        <v>359</v>
      </c>
    </row>
    <row r="185" s="2" customFormat="1" ht="49.05" customHeight="1">
      <c r="A185" s="36"/>
      <c r="B185" s="37"/>
      <c r="C185" s="202" t="s">
        <v>360</v>
      </c>
      <c r="D185" s="202" t="s">
        <v>134</v>
      </c>
      <c r="E185" s="203" t="s">
        <v>361</v>
      </c>
      <c r="F185" s="204" t="s">
        <v>362</v>
      </c>
      <c r="G185" s="205" t="s">
        <v>275</v>
      </c>
      <c r="H185" s="206">
        <v>1</v>
      </c>
      <c r="I185" s="207"/>
      <c r="J185" s="208">
        <f>ROUND(I185*H185,2)</f>
        <v>0</v>
      </c>
      <c r="K185" s="204" t="s">
        <v>21</v>
      </c>
      <c r="L185" s="42"/>
      <c r="M185" s="209" t="s">
        <v>21</v>
      </c>
      <c r="N185" s="210" t="s">
        <v>46</v>
      </c>
      <c r="O185" s="82"/>
      <c r="P185" s="211">
        <f>O185*H185</f>
        <v>0</v>
      </c>
      <c r="Q185" s="211">
        <v>0.033050000000000003</v>
      </c>
      <c r="R185" s="211">
        <f>Q185*H185</f>
        <v>0.033050000000000003</v>
      </c>
      <c r="S185" s="211">
        <v>0</v>
      </c>
      <c r="T185" s="21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13" t="s">
        <v>214</v>
      </c>
      <c r="AT185" s="213" t="s">
        <v>134</v>
      </c>
      <c r="AU185" s="213" t="s">
        <v>85</v>
      </c>
      <c r="AY185" s="15" t="s">
        <v>131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5" t="s">
        <v>83</v>
      </c>
      <c r="BK185" s="214">
        <f>ROUND(I185*H185,2)</f>
        <v>0</v>
      </c>
      <c r="BL185" s="15" t="s">
        <v>214</v>
      </c>
      <c r="BM185" s="213" t="s">
        <v>363</v>
      </c>
    </row>
    <row r="186" s="2" customFormat="1" ht="16.5" customHeight="1">
      <c r="A186" s="36"/>
      <c r="B186" s="37"/>
      <c r="C186" s="202" t="s">
        <v>364</v>
      </c>
      <c r="D186" s="202" t="s">
        <v>134</v>
      </c>
      <c r="E186" s="203" t="s">
        <v>365</v>
      </c>
      <c r="F186" s="204" t="s">
        <v>366</v>
      </c>
      <c r="G186" s="205" t="s">
        <v>175</v>
      </c>
      <c r="H186" s="206">
        <v>1</v>
      </c>
      <c r="I186" s="207"/>
      <c r="J186" s="208">
        <f>ROUND(I186*H186,2)</f>
        <v>0</v>
      </c>
      <c r="K186" s="204" t="s">
        <v>138</v>
      </c>
      <c r="L186" s="42"/>
      <c r="M186" s="209" t="s">
        <v>21</v>
      </c>
      <c r="N186" s="210" t="s">
        <v>46</v>
      </c>
      <c r="O186" s="82"/>
      <c r="P186" s="211">
        <f>O186*H186</f>
        <v>0</v>
      </c>
      <c r="Q186" s="211">
        <v>0</v>
      </c>
      <c r="R186" s="211">
        <f>Q186*H186</f>
        <v>0</v>
      </c>
      <c r="S186" s="211">
        <v>0.00048999999999999998</v>
      </c>
      <c r="T186" s="212">
        <f>S186*H186</f>
        <v>0.00048999999999999998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214</v>
      </c>
      <c r="AT186" s="213" t="s">
        <v>134</v>
      </c>
      <c r="AU186" s="213" t="s">
        <v>85</v>
      </c>
      <c r="AY186" s="15" t="s">
        <v>131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83</v>
      </c>
      <c r="BK186" s="214">
        <f>ROUND(I186*H186,2)</f>
        <v>0</v>
      </c>
      <c r="BL186" s="15" t="s">
        <v>214</v>
      </c>
      <c r="BM186" s="213" t="s">
        <v>367</v>
      </c>
    </row>
    <row r="187" s="2" customFormat="1">
      <c r="A187" s="36"/>
      <c r="B187" s="37"/>
      <c r="C187" s="38"/>
      <c r="D187" s="215" t="s">
        <v>141</v>
      </c>
      <c r="E187" s="38"/>
      <c r="F187" s="216" t="s">
        <v>368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141</v>
      </c>
      <c r="AU187" s="15" t="s">
        <v>85</v>
      </c>
    </row>
    <row r="188" s="2" customFormat="1" ht="16.5" customHeight="1">
      <c r="A188" s="36"/>
      <c r="B188" s="37"/>
      <c r="C188" s="202" t="s">
        <v>369</v>
      </c>
      <c r="D188" s="202" t="s">
        <v>134</v>
      </c>
      <c r="E188" s="203" t="s">
        <v>370</v>
      </c>
      <c r="F188" s="204" t="s">
        <v>371</v>
      </c>
      <c r="G188" s="205" t="s">
        <v>275</v>
      </c>
      <c r="H188" s="206">
        <v>5</v>
      </c>
      <c r="I188" s="207"/>
      <c r="J188" s="208">
        <f>ROUND(I188*H188,2)</f>
        <v>0</v>
      </c>
      <c r="K188" s="204" t="s">
        <v>138</v>
      </c>
      <c r="L188" s="42"/>
      <c r="M188" s="209" t="s">
        <v>21</v>
      </c>
      <c r="N188" s="210" t="s">
        <v>46</v>
      </c>
      <c r="O188" s="82"/>
      <c r="P188" s="211">
        <f>O188*H188</f>
        <v>0</v>
      </c>
      <c r="Q188" s="211">
        <v>0.00024000000000000001</v>
      </c>
      <c r="R188" s="211">
        <f>Q188*H188</f>
        <v>0.0012000000000000001</v>
      </c>
      <c r="S188" s="211">
        <v>0</v>
      </c>
      <c r="T188" s="21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3" t="s">
        <v>214</v>
      </c>
      <c r="AT188" s="213" t="s">
        <v>134</v>
      </c>
      <c r="AU188" s="213" t="s">
        <v>85</v>
      </c>
      <c r="AY188" s="15" t="s">
        <v>131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5" t="s">
        <v>83</v>
      </c>
      <c r="BK188" s="214">
        <f>ROUND(I188*H188,2)</f>
        <v>0</v>
      </c>
      <c r="BL188" s="15" t="s">
        <v>214</v>
      </c>
      <c r="BM188" s="213" t="s">
        <v>372</v>
      </c>
    </row>
    <row r="189" s="2" customFormat="1">
      <c r="A189" s="36"/>
      <c r="B189" s="37"/>
      <c r="C189" s="38"/>
      <c r="D189" s="215" t="s">
        <v>141</v>
      </c>
      <c r="E189" s="38"/>
      <c r="F189" s="216" t="s">
        <v>373</v>
      </c>
      <c r="G189" s="38"/>
      <c r="H189" s="38"/>
      <c r="I189" s="217"/>
      <c r="J189" s="38"/>
      <c r="K189" s="38"/>
      <c r="L189" s="42"/>
      <c r="M189" s="218"/>
      <c r="N189" s="21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141</v>
      </c>
      <c r="AU189" s="15" t="s">
        <v>85</v>
      </c>
    </row>
    <row r="190" s="2" customFormat="1" ht="16.5" customHeight="1">
      <c r="A190" s="36"/>
      <c r="B190" s="37"/>
      <c r="C190" s="202" t="s">
        <v>374</v>
      </c>
      <c r="D190" s="202" t="s">
        <v>134</v>
      </c>
      <c r="E190" s="203" t="s">
        <v>375</v>
      </c>
      <c r="F190" s="204" t="s">
        <v>376</v>
      </c>
      <c r="G190" s="205" t="s">
        <v>275</v>
      </c>
      <c r="H190" s="206">
        <v>1</v>
      </c>
      <c r="I190" s="207"/>
      <c r="J190" s="208">
        <f>ROUND(I190*H190,2)</f>
        <v>0</v>
      </c>
      <c r="K190" s="204" t="s">
        <v>138</v>
      </c>
      <c r="L190" s="42"/>
      <c r="M190" s="209" t="s">
        <v>21</v>
      </c>
      <c r="N190" s="210" t="s">
        <v>46</v>
      </c>
      <c r="O190" s="82"/>
      <c r="P190" s="211">
        <f>O190*H190</f>
        <v>0</v>
      </c>
      <c r="Q190" s="211">
        <v>0</v>
      </c>
      <c r="R190" s="211">
        <f>Q190*H190</f>
        <v>0</v>
      </c>
      <c r="S190" s="211">
        <v>0.00156</v>
      </c>
      <c r="T190" s="212">
        <f>S190*H190</f>
        <v>0.00156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214</v>
      </c>
      <c r="AT190" s="213" t="s">
        <v>134</v>
      </c>
      <c r="AU190" s="213" t="s">
        <v>85</v>
      </c>
      <c r="AY190" s="15" t="s">
        <v>131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83</v>
      </c>
      <c r="BK190" s="214">
        <f>ROUND(I190*H190,2)</f>
        <v>0</v>
      </c>
      <c r="BL190" s="15" t="s">
        <v>214</v>
      </c>
      <c r="BM190" s="213" t="s">
        <v>377</v>
      </c>
    </row>
    <row r="191" s="2" customFormat="1">
      <c r="A191" s="36"/>
      <c r="B191" s="37"/>
      <c r="C191" s="38"/>
      <c r="D191" s="215" t="s">
        <v>141</v>
      </c>
      <c r="E191" s="38"/>
      <c r="F191" s="216" t="s">
        <v>378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141</v>
      </c>
      <c r="AU191" s="15" t="s">
        <v>85</v>
      </c>
    </row>
    <row r="192" s="2" customFormat="1" ht="16.5" customHeight="1">
      <c r="A192" s="36"/>
      <c r="B192" s="37"/>
      <c r="C192" s="202" t="s">
        <v>379</v>
      </c>
      <c r="D192" s="202" t="s">
        <v>134</v>
      </c>
      <c r="E192" s="203" t="s">
        <v>380</v>
      </c>
      <c r="F192" s="204" t="s">
        <v>381</v>
      </c>
      <c r="G192" s="205" t="s">
        <v>275</v>
      </c>
      <c r="H192" s="206">
        <v>2</v>
      </c>
      <c r="I192" s="207"/>
      <c r="J192" s="208">
        <f>ROUND(I192*H192,2)</f>
        <v>0</v>
      </c>
      <c r="K192" s="204" t="s">
        <v>21</v>
      </c>
      <c r="L192" s="42"/>
      <c r="M192" s="209" t="s">
        <v>21</v>
      </c>
      <c r="N192" s="210" t="s">
        <v>46</v>
      </c>
      <c r="O192" s="82"/>
      <c r="P192" s="211">
        <f>O192*H192</f>
        <v>0</v>
      </c>
      <c r="Q192" s="211">
        <v>0.0018</v>
      </c>
      <c r="R192" s="211">
        <f>Q192*H192</f>
        <v>0.0035999999999999999</v>
      </c>
      <c r="S192" s="211">
        <v>0</v>
      </c>
      <c r="T192" s="21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3" t="s">
        <v>214</v>
      </c>
      <c r="AT192" s="213" t="s">
        <v>134</v>
      </c>
      <c r="AU192" s="213" t="s">
        <v>85</v>
      </c>
      <c r="AY192" s="15" t="s">
        <v>131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5" t="s">
        <v>83</v>
      </c>
      <c r="BK192" s="214">
        <f>ROUND(I192*H192,2)</f>
        <v>0</v>
      </c>
      <c r="BL192" s="15" t="s">
        <v>214</v>
      </c>
      <c r="BM192" s="213" t="s">
        <v>382</v>
      </c>
    </row>
    <row r="193" s="2" customFormat="1" ht="16.5" customHeight="1">
      <c r="A193" s="36"/>
      <c r="B193" s="37"/>
      <c r="C193" s="202" t="s">
        <v>383</v>
      </c>
      <c r="D193" s="202" t="s">
        <v>134</v>
      </c>
      <c r="E193" s="203" t="s">
        <v>384</v>
      </c>
      <c r="F193" s="204" t="s">
        <v>385</v>
      </c>
      <c r="G193" s="205" t="s">
        <v>175</v>
      </c>
      <c r="H193" s="206">
        <v>2</v>
      </c>
      <c r="I193" s="207"/>
      <c r="J193" s="208">
        <f>ROUND(I193*H193,2)</f>
        <v>0</v>
      </c>
      <c r="K193" s="204" t="s">
        <v>138</v>
      </c>
      <c r="L193" s="42"/>
      <c r="M193" s="209" t="s">
        <v>21</v>
      </c>
      <c r="N193" s="210" t="s">
        <v>46</v>
      </c>
      <c r="O193" s="82"/>
      <c r="P193" s="211">
        <f>O193*H193</f>
        <v>0</v>
      </c>
      <c r="Q193" s="211">
        <v>0</v>
      </c>
      <c r="R193" s="211">
        <f>Q193*H193</f>
        <v>0</v>
      </c>
      <c r="S193" s="211">
        <v>0.0022499999999999998</v>
      </c>
      <c r="T193" s="212">
        <f>S193*H193</f>
        <v>0.0044999999999999997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214</v>
      </c>
      <c r="AT193" s="213" t="s">
        <v>134</v>
      </c>
      <c r="AU193" s="213" t="s">
        <v>85</v>
      </c>
      <c r="AY193" s="15" t="s">
        <v>131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83</v>
      </c>
      <c r="BK193" s="214">
        <f>ROUND(I193*H193,2)</f>
        <v>0</v>
      </c>
      <c r="BL193" s="15" t="s">
        <v>214</v>
      </c>
      <c r="BM193" s="213" t="s">
        <v>386</v>
      </c>
    </row>
    <row r="194" s="2" customFormat="1">
      <c r="A194" s="36"/>
      <c r="B194" s="37"/>
      <c r="C194" s="38"/>
      <c r="D194" s="215" t="s">
        <v>141</v>
      </c>
      <c r="E194" s="38"/>
      <c r="F194" s="216" t="s">
        <v>387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141</v>
      </c>
      <c r="AU194" s="15" t="s">
        <v>85</v>
      </c>
    </row>
    <row r="195" s="2" customFormat="1" ht="16.5" customHeight="1">
      <c r="A195" s="36"/>
      <c r="B195" s="37"/>
      <c r="C195" s="202" t="s">
        <v>388</v>
      </c>
      <c r="D195" s="202" t="s">
        <v>134</v>
      </c>
      <c r="E195" s="203" t="s">
        <v>389</v>
      </c>
      <c r="F195" s="204" t="s">
        <v>390</v>
      </c>
      <c r="G195" s="205" t="s">
        <v>275</v>
      </c>
      <c r="H195" s="206">
        <v>2</v>
      </c>
      <c r="I195" s="207"/>
      <c r="J195" s="208">
        <f>ROUND(I195*H195,2)</f>
        <v>0</v>
      </c>
      <c r="K195" s="204" t="s">
        <v>138</v>
      </c>
      <c r="L195" s="42"/>
      <c r="M195" s="209" t="s">
        <v>21</v>
      </c>
      <c r="N195" s="210" t="s">
        <v>46</v>
      </c>
      <c r="O195" s="82"/>
      <c r="P195" s="211">
        <f>O195*H195</f>
        <v>0</v>
      </c>
      <c r="Q195" s="211">
        <v>0.0018400000000000001</v>
      </c>
      <c r="R195" s="211">
        <f>Q195*H195</f>
        <v>0.0036800000000000001</v>
      </c>
      <c r="S195" s="211">
        <v>0</v>
      </c>
      <c r="T195" s="21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3" t="s">
        <v>214</v>
      </c>
      <c r="AT195" s="213" t="s">
        <v>134</v>
      </c>
      <c r="AU195" s="213" t="s">
        <v>85</v>
      </c>
      <c r="AY195" s="15" t="s">
        <v>131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83</v>
      </c>
      <c r="BK195" s="214">
        <f>ROUND(I195*H195,2)</f>
        <v>0</v>
      </c>
      <c r="BL195" s="15" t="s">
        <v>214</v>
      </c>
      <c r="BM195" s="213" t="s">
        <v>391</v>
      </c>
    </row>
    <row r="196" s="2" customFormat="1">
      <c r="A196" s="36"/>
      <c r="B196" s="37"/>
      <c r="C196" s="38"/>
      <c r="D196" s="215" t="s">
        <v>141</v>
      </c>
      <c r="E196" s="38"/>
      <c r="F196" s="216" t="s">
        <v>392</v>
      </c>
      <c r="G196" s="38"/>
      <c r="H196" s="38"/>
      <c r="I196" s="217"/>
      <c r="J196" s="38"/>
      <c r="K196" s="38"/>
      <c r="L196" s="42"/>
      <c r="M196" s="218"/>
      <c r="N196" s="219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141</v>
      </c>
      <c r="AU196" s="15" t="s">
        <v>85</v>
      </c>
    </row>
    <row r="197" s="2" customFormat="1" ht="21.75" customHeight="1">
      <c r="A197" s="36"/>
      <c r="B197" s="37"/>
      <c r="C197" s="202" t="s">
        <v>393</v>
      </c>
      <c r="D197" s="202" t="s">
        <v>134</v>
      </c>
      <c r="E197" s="203" t="s">
        <v>394</v>
      </c>
      <c r="F197" s="204" t="s">
        <v>395</v>
      </c>
      <c r="G197" s="205" t="s">
        <v>275</v>
      </c>
      <c r="H197" s="206">
        <v>2</v>
      </c>
      <c r="I197" s="207"/>
      <c r="J197" s="208">
        <f>ROUND(I197*H197,2)</f>
        <v>0</v>
      </c>
      <c r="K197" s="204" t="s">
        <v>21</v>
      </c>
      <c r="L197" s="42"/>
      <c r="M197" s="209" t="s">
        <v>21</v>
      </c>
      <c r="N197" s="210" t="s">
        <v>46</v>
      </c>
      <c r="O197" s="82"/>
      <c r="P197" s="211">
        <f>O197*H197</f>
        <v>0</v>
      </c>
      <c r="Q197" s="211">
        <v>0.0018400000000000001</v>
      </c>
      <c r="R197" s="211">
        <f>Q197*H197</f>
        <v>0.0036800000000000001</v>
      </c>
      <c r="S197" s="211">
        <v>0</v>
      </c>
      <c r="T197" s="212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13" t="s">
        <v>214</v>
      </c>
      <c r="AT197" s="213" t="s">
        <v>134</v>
      </c>
      <c r="AU197" s="213" t="s">
        <v>85</v>
      </c>
      <c r="AY197" s="15" t="s">
        <v>131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5" t="s">
        <v>83</v>
      </c>
      <c r="BK197" s="214">
        <f>ROUND(I197*H197,2)</f>
        <v>0</v>
      </c>
      <c r="BL197" s="15" t="s">
        <v>214</v>
      </c>
      <c r="BM197" s="213" t="s">
        <v>396</v>
      </c>
    </row>
    <row r="198" s="2" customFormat="1" ht="16.5" customHeight="1">
      <c r="A198" s="36"/>
      <c r="B198" s="37"/>
      <c r="C198" s="202" t="s">
        <v>397</v>
      </c>
      <c r="D198" s="202" t="s">
        <v>134</v>
      </c>
      <c r="E198" s="203" t="s">
        <v>398</v>
      </c>
      <c r="F198" s="204" t="s">
        <v>399</v>
      </c>
      <c r="G198" s="205" t="s">
        <v>175</v>
      </c>
      <c r="H198" s="206">
        <v>1</v>
      </c>
      <c r="I198" s="207"/>
      <c r="J198" s="208">
        <f>ROUND(I198*H198,2)</f>
        <v>0</v>
      </c>
      <c r="K198" s="204" t="s">
        <v>138</v>
      </c>
      <c r="L198" s="42"/>
      <c r="M198" s="209" t="s">
        <v>21</v>
      </c>
      <c r="N198" s="210" t="s">
        <v>46</v>
      </c>
      <c r="O198" s="82"/>
      <c r="P198" s="211">
        <f>O198*H198</f>
        <v>0</v>
      </c>
      <c r="Q198" s="211">
        <v>0</v>
      </c>
      <c r="R198" s="211">
        <f>Q198*H198</f>
        <v>0</v>
      </c>
      <c r="S198" s="211">
        <v>0.00084999999999999995</v>
      </c>
      <c r="T198" s="212">
        <f>S198*H198</f>
        <v>0.00084999999999999995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214</v>
      </c>
      <c r="AT198" s="213" t="s">
        <v>134</v>
      </c>
      <c r="AU198" s="213" t="s">
        <v>85</v>
      </c>
      <c r="AY198" s="15" t="s">
        <v>131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83</v>
      </c>
      <c r="BK198" s="214">
        <f>ROUND(I198*H198,2)</f>
        <v>0</v>
      </c>
      <c r="BL198" s="15" t="s">
        <v>214</v>
      </c>
      <c r="BM198" s="213" t="s">
        <v>400</v>
      </c>
    </row>
    <row r="199" s="2" customFormat="1">
      <c r="A199" s="36"/>
      <c r="B199" s="37"/>
      <c r="C199" s="38"/>
      <c r="D199" s="215" t="s">
        <v>141</v>
      </c>
      <c r="E199" s="38"/>
      <c r="F199" s="216" t="s">
        <v>401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141</v>
      </c>
      <c r="AU199" s="15" t="s">
        <v>85</v>
      </c>
    </row>
    <row r="200" s="2" customFormat="1" ht="16.5" customHeight="1">
      <c r="A200" s="36"/>
      <c r="B200" s="37"/>
      <c r="C200" s="202" t="s">
        <v>402</v>
      </c>
      <c r="D200" s="202" t="s">
        <v>134</v>
      </c>
      <c r="E200" s="203" t="s">
        <v>403</v>
      </c>
      <c r="F200" s="204" t="s">
        <v>404</v>
      </c>
      <c r="G200" s="205" t="s">
        <v>175</v>
      </c>
      <c r="H200" s="206">
        <v>2</v>
      </c>
      <c r="I200" s="207"/>
      <c r="J200" s="208">
        <f>ROUND(I200*H200,2)</f>
        <v>0</v>
      </c>
      <c r="K200" s="204" t="s">
        <v>138</v>
      </c>
      <c r="L200" s="42"/>
      <c r="M200" s="209" t="s">
        <v>21</v>
      </c>
      <c r="N200" s="210" t="s">
        <v>46</v>
      </c>
      <c r="O200" s="82"/>
      <c r="P200" s="211">
        <f>O200*H200</f>
        <v>0</v>
      </c>
      <c r="Q200" s="211">
        <v>0.00024000000000000001</v>
      </c>
      <c r="R200" s="211">
        <f>Q200*H200</f>
        <v>0.00048000000000000001</v>
      </c>
      <c r="S200" s="211">
        <v>0</v>
      </c>
      <c r="T200" s="21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3" t="s">
        <v>214</v>
      </c>
      <c r="AT200" s="213" t="s">
        <v>134</v>
      </c>
      <c r="AU200" s="213" t="s">
        <v>85</v>
      </c>
      <c r="AY200" s="15" t="s">
        <v>131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5" t="s">
        <v>83</v>
      </c>
      <c r="BK200" s="214">
        <f>ROUND(I200*H200,2)</f>
        <v>0</v>
      </c>
      <c r="BL200" s="15" t="s">
        <v>214</v>
      </c>
      <c r="BM200" s="213" t="s">
        <v>405</v>
      </c>
    </row>
    <row r="201" s="2" customFormat="1">
      <c r="A201" s="36"/>
      <c r="B201" s="37"/>
      <c r="C201" s="38"/>
      <c r="D201" s="215" t="s">
        <v>141</v>
      </c>
      <c r="E201" s="38"/>
      <c r="F201" s="216" t="s">
        <v>406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141</v>
      </c>
      <c r="AU201" s="15" t="s">
        <v>85</v>
      </c>
    </row>
    <row r="202" s="2" customFormat="1" ht="16.5" customHeight="1">
      <c r="A202" s="36"/>
      <c r="B202" s="37"/>
      <c r="C202" s="202" t="s">
        <v>407</v>
      </c>
      <c r="D202" s="202" t="s">
        <v>134</v>
      </c>
      <c r="E202" s="203" t="s">
        <v>408</v>
      </c>
      <c r="F202" s="204" t="s">
        <v>409</v>
      </c>
      <c r="G202" s="205" t="s">
        <v>275</v>
      </c>
      <c r="H202" s="206">
        <v>1</v>
      </c>
      <c r="I202" s="207"/>
      <c r="J202" s="208">
        <f>ROUND(I202*H202,2)</f>
        <v>0</v>
      </c>
      <c r="K202" s="204" t="s">
        <v>21</v>
      </c>
      <c r="L202" s="42"/>
      <c r="M202" s="209" t="s">
        <v>21</v>
      </c>
      <c r="N202" s="210" t="s">
        <v>46</v>
      </c>
      <c r="O202" s="82"/>
      <c r="P202" s="211">
        <f>O202*H202</f>
        <v>0</v>
      </c>
      <c r="Q202" s="211">
        <v>0</v>
      </c>
      <c r="R202" s="211">
        <f>Q202*H202</f>
        <v>0</v>
      </c>
      <c r="S202" s="211">
        <v>0.00124</v>
      </c>
      <c r="T202" s="212">
        <f>S202*H202</f>
        <v>0.00124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214</v>
      </c>
      <c r="AT202" s="213" t="s">
        <v>134</v>
      </c>
      <c r="AU202" s="213" t="s">
        <v>85</v>
      </c>
      <c r="AY202" s="15" t="s">
        <v>131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83</v>
      </c>
      <c r="BK202" s="214">
        <f>ROUND(I202*H202,2)</f>
        <v>0</v>
      </c>
      <c r="BL202" s="15" t="s">
        <v>214</v>
      </c>
      <c r="BM202" s="213" t="s">
        <v>410</v>
      </c>
    </row>
    <row r="203" s="2" customFormat="1" ht="24.15" customHeight="1">
      <c r="A203" s="36"/>
      <c r="B203" s="37"/>
      <c r="C203" s="202" t="s">
        <v>411</v>
      </c>
      <c r="D203" s="202" t="s">
        <v>134</v>
      </c>
      <c r="E203" s="203" t="s">
        <v>412</v>
      </c>
      <c r="F203" s="204" t="s">
        <v>413</v>
      </c>
      <c r="G203" s="205" t="s">
        <v>248</v>
      </c>
      <c r="H203" s="206">
        <v>0.10199999999999999</v>
      </c>
      <c r="I203" s="207"/>
      <c r="J203" s="208">
        <f>ROUND(I203*H203,2)</f>
        <v>0</v>
      </c>
      <c r="K203" s="204" t="s">
        <v>138</v>
      </c>
      <c r="L203" s="42"/>
      <c r="M203" s="209" t="s">
        <v>21</v>
      </c>
      <c r="N203" s="210" t="s">
        <v>46</v>
      </c>
      <c r="O203" s="82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3" t="s">
        <v>214</v>
      </c>
      <c r="AT203" s="213" t="s">
        <v>134</v>
      </c>
      <c r="AU203" s="213" t="s">
        <v>85</v>
      </c>
      <c r="AY203" s="15" t="s">
        <v>131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5" t="s">
        <v>83</v>
      </c>
      <c r="BK203" s="214">
        <f>ROUND(I203*H203,2)</f>
        <v>0</v>
      </c>
      <c r="BL203" s="15" t="s">
        <v>214</v>
      </c>
      <c r="BM203" s="213" t="s">
        <v>414</v>
      </c>
    </row>
    <row r="204" s="2" customFormat="1">
      <c r="A204" s="36"/>
      <c r="B204" s="37"/>
      <c r="C204" s="38"/>
      <c r="D204" s="215" t="s">
        <v>141</v>
      </c>
      <c r="E204" s="38"/>
      <c r="F204" s="216" t="s">
        <v>415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141</v>
      </c>
      <c r="AU204" s="15" t="s">
        <v>85</v>
      </c>
    </row>
    <row r="205" s="12" customFormat="1" ht="22.8" customHeight="1">
      <c r="A205" s="12"/>
      <c r="B205" s="186"/>
      <c r="C205" s="187"/>
      <c r="D205" s="188" t="s">
        <v>74</v>
      </c>
      <c r="E205" s="200" t="s">
        <v>416</v>
      </c>
      <c r="F205" s="200" t="s">
        <v>417</v>
      </c>
      <c r="G205" s="187"/>
      <c r="H205" s="187"/>
      <c r="I205" s="190"/>
      <c r="J205" s="201">
        <f>BK205</f>
        <v>0</v>
      </c>
      <c r="K205" s="187"/>
      <c r="L205" s="192"/>
      <c r="M205" s="193"/>
      <c r="N205" s="194"/>
      <c r="O205" s="194"/>
      <c r="P205" s="195">
        <f>SUM(P206:P215)</f>
        <v>0</v>
      </c>
      <c r="Q205" s="194"/>
      <c r="R205" s="195">
        <f>SUM(R206:R215)</f>
        <v>0.014832000000000001</v>
      </c>
      <c r="S205" s="194"/>
      <c r="T205" s="196">
        <f>SUM(T206:T215)</f>
        <v>0.17136000000000001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7" t="s">
        <v>85</v>
      </c>
      <c r="AT205" s="198" t="s">
        <v>74</v>
      </c>
      <c r="AU205" s="198" t="s">
        <v>83</v>
      </c>
      <c r="AY205" s="197" t="s">
        <v>131</v>
      </c>
      <c r="BK205" s="199">
        <f>SUM(BK206:BK215)</f>
        <v>0</v>
      </c>
    </row>
    <row r="206" s="2" customFormat="1" ht="16.5" customHeight="1">
      <c r="A206" s="36"/>
      <c r="B206" s="37"/>
      <c r="C206" s="202" t="s">
        <v>418</v>
      </c>
      <c r="D206" s="202" t="s">
        <v>134</v>
      </c>
      <c r="E206" s="203" t="s">
        <v>419</v>
      </c>
      <c r="F206" s="204" t="s">
        <v>420</v>
      </c>
      <c r="G206" s="205" t="s">
        <v>145</v>
      </c>
      <c r="H206" s="206">
        <v>7.2000000000000002</v>
      </c>
      <c r="I206" s="207"/>
      <c r="J206" s="208">
        <f>ROUND(I206*H206,2)</f>
        <v>0</v>
      </c>
      <c r="K206" s="204" t="s">
        <v>138</v>
      </c>
      <c r="L206" s="42"/>
      <c r="M206" s="209" t="s">
        <v>21</v>
      </c>
      <c r="N206" s="210" t="s">
        <v>46</v>
      </c>
      <c r="O206" s="82"/>
      <c r="P206" s="211">
        <f>O206*H206</f>
        <v>0</v>
      </c>
      <c r="Q206" s="211">
        <v>0</v>
      </c>
      <c r="R206" s="211">
        <f>Q206*H206</f>
        <v>0</v>
      </c>
      <c r="S206" s="211">
        <v>0.023800000000000002</v>
      </c>
      <c r="T206" s="212">
        <f>S206*H206</f>
        <v>0.17136000000000001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3" t="s">
        <v>214</v>
      </c>
      <c r="AT206" s="213" t="s">
        <v>134</v>
      </c>
      <c r="AU206" s="213" t="s">
        <v>85</v>
      </c>
      <c r="AY206" s="15" t="s">
        <v>131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83</v>
      </c>
      <c r="BK206" s="214">
        <f>ROUND(I206*H206,2)</f>
        <v>0</v>
      </c>
      <c r="BL206" s="15" t="s">
        <v>214</v>
      </c>
      <c r="BM206" s="213" t="s">
        <v>421</v>
      </c>
    </row>
    <row r="207" s="2" customFormat="1">
      <c r="A207" s="36"/>
      <c r="B207" s="37"/>
      <c r="C207" s="38"/>
      <c r="D207" s="215" t="s">
        <v>141</v>
      </c>
      <c r="E207" s="38"/>
      <c r="F207" s="216" t="s">
        <v>422</v>
      </c>
      <c r="G207" s="38"/>
      <c r="H207" s="38"/>
      <c r="I207" s="217"/>
      <c r="J207" s="38"/>
      <c r="K207" s="38"/>
      <c r="L207" s="42"/>
      <c r="M207" s="218"/>
      <c r="N207" s="219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141</v>
      </c>
      <c r="AU207" s="15" t="s">
        <v>85</v>
      </c>
    </row>
    <row r="208" s="2" customFormat="1" ht="16.5" customHeight="1">
      <c r="A208" s="36"/>
      <c r="B208" s="37"/>
      <c r="C208" s="202" t="s">
        <v>423</v>
      </c>
      <c r="D208" s="202" t="s">
        <v>134</v>
      </c>
      <c r="E208" s="203" t="s">
        <v>424</v>
      </c>
      <c r="F208" s="204" t="s">
        <v>425</v>
      </c>
      <c r="G208" s="205" t="s">
        <v>145</v>
      </c>
      <c r="H208" s="206">
        <v>7.2000000000000002</v>
      </c>
      <c r="I208" s="207"/>
      <c r="J208" s="208">
        <f>ROUND(I208*H208,2)</f>
        <v>0</v>
      </c>
      <c r="K208" s="204" t="s">
        <v>138</v>
      </c>
      <c r="L208" s="42"/>
      <c r="M208" s="209" t="s">
        <v>21</v>
      </c>
      <c r="N208" s="210" t="s">
        <v>46</v>
      </c>
      <c r="O208" s="82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3" t="s">
        <v>214</v>
      </c>
      <c r="AT208" s="213" t="s">
        <v>134</v>
      </c>
      <c r="AU208" s="213" t="s">
        <v>85</v>
      </c>
      <c r="AY208" s="15" t="s">
        <v>131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5" t="s">
        <v>83</v>
      </c>
      <c r="BK208" s="214">
        <f>ROUND(I208*H208,2)</f>
        <v>0</v>
      </c>
      <c r="BL208" s="15" t="s">
        <v>214</v>
      </c>
      <c r="BM208" s="213" t="s">
        <v>426</v>
      </c>
    </row>
    <row r="209" s="2" customFormat="1">
      <c r="A209" s="36"/>
      <c r="B209" s="37"/>
      <c r="C209" s="38"/>
      <c r="D209" s="215" t="s">
        <v>141</v>
      </c>
      <c r="E209" s="38"/>
      <c r="F209" s="216" t="s">
        <v>427</v>
      </c>
      <c r="G209" s="38"/>
      <c r="H209" s="38"/>
      <c r="I209" s="217"/>
      <c r="J209" s="38"/>
      <c r="K209" s="38"/>
      <c r="L209" s="42"/>
      <c r="M209" s="218"/>
      <c r="N209" s="219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141</v>
      </c>
      <c r="AU209" s="15" t="s">
        <v>85</v>
      </c>
    </row>
    <row r="210" s="2" customFormat="1" ht="16.5" customHeight="1">
      <c r="A210" s="36"/>
      <c r="B210" s="37"/>
      <c r="C210" s="202" t="s">
        <v>428</v>
      </c>
      <c r="D210" s="202" t="s">
        <v>134</v>
      </c>
      <c r="E210" s="203" t="s">
        <v>429</v>
      </c>
      <c r="F210" s="204" t="s">
        <v>430</v>
      </c>
      <c r="G210" s="205" t="s">
        <v>145</v>
      </c>
      <c r="H210" s="206">
        <v>7.2000000000000002</v>
      </c>
      <c r="I210" s="207"/>
      <c r="J210" s="208">
        <f>ROUND(I210*H210,2)</f>
        <v>0</v>
      </c>
      <c r="K210" s="204" t="s">
        <v>138</v>
      </c>
      <c r="L210" s="42"/>
      <c r="M210" s="209" t="s">
        <v>21</v>
      </c>
      <c r="N210" s="210" t="s">
        <v>46</v>
      </c>
      <c r="O210" s="82"/>
      <c r="P210" s="211">
        <f>O210*H210</f>
        <v>0</v>
      </c>
      <c r="Q210" s="211">
        <v>0.0020600000000000002</v>
      </c>
      <c r="R210" s="211">
        <f>Q210*H210</f>
        <v>0.014832000000000001</v>
      </c>
      <c r="S210" s="211">
        <v>0</v>
      </c>
      <c r="T210" s="21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3" t="s">
        <v>214</v>
      </c>
      <c r="AT210" s="213" t="s">
        <v>134</v>
      </c>
      <c r="AU210" s="213" t="s">
        <v>85</v>
      </c>
      <c r="AY210" s="15" t="s">
        <v>131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5" t="s">
        <v>83</v>
      </c>
      <c r="BK210" s="214">
        <f>ROUND(I210*H210,2)</f>
        <v>0</v>
      </c>
      <c r="BL210" s="15" t="s">
        <v>214</v>
      </c>
      <c r="BM210" s="213" t="s">
        <v>431</v>
      </c>
    </row>
    <row r="211" s="2" customFormat="1">
      <c r="A211" s="36"/>
      <c r="B211" s="37"/>
      <c r="C211" s="38"/>
      <c r="D211" s="215" t="s">
        <v>141</v>
      </c>
      <c r="E211" s="38"/>
      <c r="F211" s="216" t="s">
        <v>432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141</v>
      </c>
      <c r="AU211" s="15" t="s">
        <v>85</v>
      </c>
    </row>
    <row r="212" s="2" customFormat="1" ht="16.5" customHeight="1">
      <c r="A212" s="36"/>
      <c r="B212" s="37"/>
      <c r="C212" s="202" t="s">
        <v>433</v>
      </c>
      <c r="D212" s="202" t="s">
        <v>134</v>
      </c>
      <c r="E212" s="203" t="s">
        <v>434</v>
      </c>
      <c r="F212" s="204" t="s">
        <v>435</v>
      </c>
      <c r="G212" s="205" t="s">
        <v>145</v>
      </c>
      <c r="H212" s="206">
        <v>7.2000000000000002</v>
      </c>
      <c r="I212" s="207"/>
      <c r="J212" s="208">
        <f>ROUND(I212*H212,2)</f>
        <v>0</v>
      </c>
      <c r="K212" s="204" t="s">
        <v>138</v>
      </c>
      <c r="L212" s="42"/>
      <c r="M212" s="209" t="s">
        <v>21</v>
      </c>
      <c r="N212" s="210" t="s">
        <v>46</v>
      </c>
      <c r="O212" s="82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3" t="s">
        <v>214</v>
      </c>
      <c r="AT212" s="213" t="s">
        <v>134</v>
      </c>
      <c r="AU212" s="213" t="s">
        <v>85</v>
      </c>
      <c r="AY212" s="15" t="s">
        <v>131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5" t="s">
        <v>83</v>
      </c>
      <c r="BK212" s="214">
        <f>ROUND(I212*H212,2)</f>
        <v>0</v>
      </c>
      <c r="BL212" s="15" t="s">
        <v>214</v>
      </c>
      <c r="BM212" s="213" t="s">
        <v>436</v>
      </c>
    </row>
    <row r="213" s="2" customFormat="1">
      <c r="A213" s="36"/>
      <c r="B213" s="37"/>
      <c r="C213" s="38"/>
      <c r="D213" s="215" t="s">
        <v>141</v>
      </c>
      <c r="E213" s="38"/>
      <c r="F213" s="216" t="s">
        <v>437</v>
      </c>
      <c r="G213" s="38"/>
      <c r="H213" s="38"/>
      <c r="I213" s="217"/>
      <c r="J213" s="38"/>
      <c r="K213" s="38"/>
      <c r="L213" s="42"/>
      <c r="M213" s="218"/>
      <c r="N213" s="219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141</v>
      </c>
      <c r="AU213" s="15" t="s">
        <v>85</v>
      </c>
    </row>
    <row r="214" s="2" customFormat="1" ht="24.15" customHeight="1">
      <c r="A214" s="36"/>
      <c r="B214" s="37"/>
      <c r="C214" s="202" t="s">
        <v>438</v>
      </c>
      <c r="D214" s="202" t="s">
        <v>134</v>
      </c>
      <c r="E214" s="203" t="s">
        <v>439</v>
      </c>
      <c r="F214" s="204" t="s">
        <v>440</v>
      </c>
      <c r="G214" s="205" t="s">
        <v>248</v>
      </c>
      <c r="H214" s="206">
        <v>0.014999999999999999</v>
      </c>
      <c r="I214" s="207"/>
      <c r="J214" s="208">
        <f>ROUND(I214*H214,2)</f>
        <v>0</v>
      </c>
      <c r="K214" s="204" t="s">
        <v>138</v>
      </c>
      <c r="L214" s="42"/>
      <c r="M214" s="209" t="s">
        <v>21</v>
      </c>
      <c r="N214" s="210" t="s">
        <v>46</v>
      </c>
      <c r="O214" s="82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3" t="s">
        <v>214</v>
      </c>
      <c r="AT214" s="213" t="s">
        <v>134</v>
      </c>
      <c r="AU214" s="213" t="s">
        <v>85</v>
      </c>
      <c r="AY214" s="15" t="s">
        <v>131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5" t="s">
        <v>83</v>
      </c>
      <c r="BK214" s="214">
        <f>ROUND(I214*H214,2)</f>
        <v>0</v>
      </c>
      <c r="BL214" s="15" t="s">
        <v>214</v>
      </c>
      <c r="BM214" s="213" t="s">
        <v>441</v>
      </c>
    </row>
    <row r="215" s="2" customFormat="1">
      <c r="A215" s="36"/>
      <c r="B215" s="37"/>
      <c r="C215" s="38"/>
      <c r="D215" s="215" t="s">
        <v>141</v>
      </c>
      <c r="E215" s="38"/>
      <c r="F215" s="216" t="s">
        <v>442</v>
      </c>
      <c r="G215" s="38"/>
      <c r="H215" s="38"/>
      <c r="I215" s="217"/>
      <c r="J215" s="38"/>
      <c r="K215" s="38"/>
      <c r="L215" s="42"/>
      <c r="M215" s="218"/>
      <c r="N215" s="219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141</v>
      </c>
      <c r="AU215" s="15" t="s">
        <v>85</v>
      </c>
    </row>
    <row r="216" s="12" customFormat="1" ht="22.8" customHeight="1">
      <c r="A216" s="12"/>
      <c r="B216" s="186"/>
      <c r="C216" s="187"/>
      <c r="D216" s="188" t="s">
        <v>74</v>
      </c>
      <c r="E216" s="200" t="s">
        <v>443</v>
      </c>
      <c r="F216" s="200" t="s">
        <v>444</v>
      </c>
      <c r="G216" s="187"/>
      <c r="H216" s="187"/>
      <c r="I216" s="190"/>
      <c r="J216" s="201">
        <f>BK216</f>
        <v>0</v>
      </c>
      <c r="K216" s="187"/>
      <c r="L216" s="192"/>
      <c r="M216" s="193"/>
      <c r="N216" s="194"/>
      <c r="O216" s="194"/>
      <c r="P216" s="195">
        <f>SUM(P217:P219)</f>
        <v>0</v>
      </c>
      <c r="Q216" s="194"/>
      <c r="R216" s="195">
        <f>SUM(R217:R219)</f>
        <v>0.089999999999999997</v>
      </c>
      <c r="S216" s="194"/>
      <c r="T216" s="196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7" t="s">
        <v>85</v>
      </c>
      <c r="AT216" s="198" t="s">
        <v>74</v>
      </c>
      <c r="AU216" s="198" t="s">
        <v>83</v>
      </c>
      <c r="AY216" s="197" t="s">
        <v>131</v>
      </c>
      <c r="BK216" s="199">
        <f>SUM(BK217:BK219)</f>
        <v>0</v>
      </c>
    </row>
    <row r="217" s="2" customFormat="1" ht="24.15" customHeight="1">
      <c r="A217" s="36"/>
      <c r="B217" s="37"/>
      <c r="C217" s="202" t="s">
        <v>445</v>
      </c>
      <c r="D217" s="202" t="s">
        <v>134</v>
      </c>
      <c r="E217" s="203" t="s">
        <v>446</v>
      </c>
      <c r="F217" s="204" t="s">
        <v>447</v>
      </c>
      <c r="G217" s="205" t="s">
        <v>275</v>
      </c>
      <c r="H217" s="206">
        <v>1</v>
      </c>
      <c r="I217" s="207"/>
      <c r="J217" s="208">
        <f>ROUND(I217*H217,2)</f>
        <v>0</v>
      </c>
      <c r="K217" s="204" t="s">
        <v>21</v>
      </c>
      <c r="L217" s="42"/>
      <c r="M217" s="209" t="s">
        <v>21</v>
      </c>
      <c r="N217" s="210" t="s">
        <v>46</v>
      </c>
      <c r="O217" s="82"/>
      <c r="P217" s="211">
        <f>O217*H217</f>
        <v>0</v>
      </c>
      <c r="Q217" s="211">
        <v>0.089999999999999997</v>
      </c>
      <c r="R217" s="211">
        <f>Q217*H217</f>
        <v>0.089999999999999997</v>
      </c>
      <c r="S217" s="211">
        <v>0</v>
      </c>
      <c r="T217" s="212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13" t="s">
        <v>214</v>
      </c>
      <c r="AT217" s="213" t="s">
        <v>134</v>
      </c>
      <c r="AU217" s="213" t="s">
        <v>85</v>
      </c>
      <c r="AY217" s="15" t="s">
        <v>131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5" t="s">
        <v>83</v>
      </c>
      <c r="BK217" s="214">
        <f>ROUND(I217*H217,2)</f>
        <v>0</v>
      </c>
      <c r="BL217" s="15" t="s">
        <v>214</v>
      </c>
      <c r="BM217" s="213" t="s">
        <v>448</v>
      </c>
    </row>
    <row r="218" s="2" customFormat="1" ht="24.15" customHeight="1">
      <c r="A218" s="36"/>
      <c r="B218" s="37"/>
      <c r="C218" s="202" t="s">
        <v>449</v>
      </c>
      <c r="D218" s="202" t="s">
        <v>134</v>
      </c>
      <c r="E218" s="203" t="s">
        <v>450</v>
      </c>
      <c r="F218" s="204" t="s">
        <v>451</v>
      </c>
      <c r="G218" s="205" t="s">
        <v>248</v>
      </c>
      <c r="H218" s="206">
        <v>0.089999999999999997</v>
      </c>
      <c r="I218" s="207"/>
      <c r="J218" s="208">
        <f>ROUND(I218*H218,2)</f>
        <v>0</v>
      </c>
      <c r="K218" s="204" t="s">
        <v>138</v>
      </c>
      <c r="L218" s="42"/>
      <c r="M218" s="209" t="s">
        <v>21</v>
      </c>
      <c r="N218" s="210" t="s">
        <v>46</v>
      </c>
      <c r="O218" s="82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214</v>
      </c>
      <c r="AT218" s="213" t="s">
        <v>134</v>
      </c>
      <c r="AU218" s="213" t="s">
        <v>85</v>
      </c>
      <c r="AY218" s="15" t="s">
        <v>131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5" t="s">
        <v>83</v>
      </c>
      <c r="BK218" s="214">
        <f>ROUND(I218*H218,2)</f>
        <v>0</v>
      </c>
      <c r="BL218" s="15" t="s">
        <v>214</v>
      </c>
      <c r="BM218" s="213" t="s">
        <v>452</v>
      </c>
    </row>
    <row r="219" s="2" customFormat="1">
      <c r="A219" s="36"/>
      <c r="B219" s="37"/>
      <c r="C219" s="38"/>
      <c r="D219" s="215" t="s">
        <v>141</v>
      </c>
      <c r="E219" s="38"/>
      <c r="F219" s="216" t="s">
        <v>453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141</v>
      </c>
      <c r="AU219" s="15" t="s">
        <v>85</v>
      </c>
    </row>
    <row r="220" s="12" customFormat="1" ht="22.8" customHeight="1">
      <c r="A220" s="12"/>
      <c r="B220" s="186"/>
      <c r="C220" s="187"/>
      <c r="D220" s="188" t="s">
        <v>74</v>
      </c>
      <c r="E220" s="200" t="s">
        <v>454</v>
      </c>
      <c r="F220" s="200" t="s">
        <v>455</v>
      </c>
      <c r="G220" s="187"/>
      <c r="H220" s="187"/>
      <c r="I220" s="190"/>
      <c r="J220" s="201">
        <f>BK220</f>
        <v>0</v>
      </c>
      <c r="K220" s="187"/>
      <c r="L220" s="192"/>
      <c r="M220" s="193"/>
      <c r="N220" s="194"/>
      <c r="O220" s="194"/>
      <c r="P220" s="195">
        <f>SUM(P221:P224)</f>
        <v>0</v>
      </c>
      <c r="Q220" s="194"/>
      <c r="R220" s="195">
        <f>SUM(R221:R224)</f>
        <v>0.002</v>
      </c>
      <c r="S220" s="194"/>
      <c r="T220" s="196">
        <f>SUM(T221:T224)</f>
        <v>0.00029999999999999997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7" t="s">
        <v>85</v>
      </c>
      <c r="AT220" s="198" t="s">
        <v>74</v>
      </c>
      <c r="AU220" s="198" t="s">
        <v>83</v>
      </c>
      <c r="AY220" s="197" t="s">
        <v>131</v>
      </c>
      <c r="BK220" s="199">
        <f>SUM(BK221:BK224)</f>
        <v>0</v>
      </c>
    </row>
    <row r="221" s="2" customFormat="1" ht="16.5" customHeight="1">
      <c r="A221" s="36"/>
      <c r="B221" s="37"/>
      <c r="C221" s="202" t="s">
        <v>456</v>
      </c>
      <c r="D221" s="202" t="s">
        <v>134</v>
      </c>
      <c r="E221" s="203" t="s">
        <v>457</v>
      </c>
      <c r="F221" s="204" t="s">
        <v>458</v>
      </c>
      <c r="G221" s="205" t="s">
        <v>275</v>
      </c>
      <c r="H221" s="206">
        <v>1</v>
      </c>
      <c r="I221" s="207"/>
      <c r="J221" s="208">
        <f>ROUND(I221*H221,2)</f>
        <v>0</v>
      </c>
      <c r="K221" s="204" t="s">
        <v>21</v>
      </c>
      <c r="L221" s="42"/>
      <c r="M221" s="209" t="s">
        <v>21</v>
      </c>
      <c r="N221" s="210" t="s">
        <v>46</v>
      </c>
      <c r="O221" s="82"/>
      <c r="P221" s="211">
        <f>O221*H221</f>
        <v>0</v>
      </c>
      <c r="Q221" s="211">
        <v>0.002</v>
      </c>
      <c r="R221" s="211">
        <f>Q221*H221</f>
        <v>0.002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214</v>
      </c>
      <c r="AT221" s="213" t="s">
        <v>134</v>
      </c>
      <c r="AU221" s="213" t="s">
        <v>85</v>
      </c>
      <c r="AY221" s="15" t="s">
        <v>131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83</v>
      </c>
      <c r="BK221" s="214">
        <f>ROUND(I221*H221,2)</f>
        <v>0</v>
      </c>
      <c r="BL221" s="15" t="s">
        <v>214</v>
      </c>
      <c r="BM221" s="213" t="s">
        <v>459</v>
      </c>
    </row>
    <row r="222" s="2" customFormat="1" ht="16.5" customHeight="1">
      <c r="A222" s="36"/>
      <c r="B222" s="37"/>
      <c r="C222" s="202" t="s">
        <v>460</v>
      </c>
      <c r="D222" s="202" t="s">
        <v>134</v>
      </c>
      <c r="E222" s="203" t="s">
        <v>461</v>
      </c>
      <c r="F222" s="204" t="s">
        <v>462</v>
      </c>
      <c r="G222" s="205" t="s">
        <v>275</v>
      </c>
      <c r="H222" s="206">
        <v>1</v>
      </c>
      <c r="I222" s="207"/>
      <c r="J222" s="208">
        <f>ROUND(I222*H222,2)</f>
        <v>0</v>
      </c>
      <c r="K222" s="204" t="s">
        <v>21</v>
      </c>
      <c r="L222" s="42"/>
      <c r="M222" s="209" t="s">
        <v>21</v>
      </c>
      <c r="N222" s="210" t="s">
        <v>46</v>
      </c>
      <c r="O222" s="82"/>
      <c r="P222" s="211">
        <f>O222*H222</f>
        <v>0</v>
      </c>
      <c r="Q222" s="211">
        <v>0</v>
      </c>
      <c r="R222" s="211">
        <f>Q222*H222</f>
        <v>0</v>
      </c>
      <c r="S222" s="211">
        <v>0.00029999999999999997</v>
      </c>
      <c r="T222" s="212">
        <f>S222*H222</f>
        <v>0.00029999999999999997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3" t="s">
        <v>214</v>
      </c>
      <c r="AT222" s="213" t="s">
        <v>134</v>
      </c>
      <c r="AU222" s="213" t="s">
        <v>85</v>
      </c>
      <c r="AY222" s="15" t="s">
        <v>131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5" t="s">
        <v>83</v>
      </c>
      <c r="BK222" s="214">
        <f>ROUND(I222*H222,2)</f>
        <v>0</v>
      </c>
      <c r="BL222" s="15" t="s">
        <v>214</v>
      </c>
      <c r="BM222" s="213" t="s">
        <v>463</v>
      </c>
    </row>
    <row r="223" s="2" customFormat="1" ht="24.15" customHeight="1">
      <c r="A223" s="36"/>
      <c r="B223" s="37"/>
      <c r="C223" s="202" t="s">
        <v>464</v>
      </c>
      <c r="D223" s="202" t="s">
        <v>134</v>
      </c>
      <c r="E223" s="203" t="s">
        <v>465</v>
      </c>
      <c r="F223" s="204" t="s">
        <v>466</v>
      </c>
      <c r="G223" s="205" t="s">
        <v>248</v>
      </c>
      <c r="H223" s="206">
        <v>0.002</v>
      </c>
      <c r="I223" s="207"/>
      <c r="J223" s="208">
        <f>ROUND(I223*H223,2)</f>
        <v>0</v>
      </c>
      <c r="K223" s="204" t="s">
        <v>138</v>
      </c>
      <c r="L223" s="42"/>
      <c r="M223" s="209" t="s">
        <v>21</v>
      </c>
      <c r="N223" s="210" t="s">
        <v>46</v>
      </c>
      <c r="O223" s="82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13" t="s">
        <v>214</v>
      </c>
      <c r="AT223" s="213" t="s">
        <v>134</v>
      </c>
      <c r="AU223" s="213" t="s">
        <v>85</v>
      </c>
      <c r="AY223" s="15" t="s">
        <v>131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5" t="s">
        <v>83</v>
      </c>
      <c r="BK223" s="214">
        <f>ROUND(I223*H223,2)</f>
        <v>0</v>
      </c>
      <c r="BL223" s="15" t="s">
        <v>214</v>
      </c>
      <c r="BM223" s="213" t="s">
        <v>467</v>
      </c>
    </row>
    <row r="224" s="2" customFormat="1">
      <c r="A224" s="36"/>
      <c r="B224" s="37"/>
      <c r="C224" s="38"/>
      <c r="D224" s="215" t="s">
        <v>141</v>
      </c>
      <c r="E224" s="38"/>
      <c r="F224" s="216" t="s">
        <v>468</v>
      </c>
      <c r="G224" s="38"/>
      <c r="H224" s="38"/>
      <c r="I224" s="217"/>
      <c r="J224" s="38"/>
      <c r="K224" s="38"/>
      <c r="L224" s="42"/>
      <c r="M224" s="218"/>
      <c r="N224" s="219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141</v>
      </c>
      <c r="AU224" s="15" t="s">
        <v>85</v>
      </c>
    </row>
    <row r="225" s="12" customFormat="1" ht="22.8" customHeight="1">
      <c r="A225" s="12"/>
      <c r="B225" s="186"/>
      <c r="C225" s="187"/>
      <c r="D225" s="188" t="s">
        <v>74</v>
      </c>
      <c r="E225" s="200" t="s">
        <v>469</v>
      </c>
      <c r="F225" s="200" t="s">
        <v>470</v>
      </c>
      <c r="G225" s="187"/>
      <c r="H225" s="187"/>
      <c r="I225" s="190"/>
      <c r="J225" s="201">
        <f>BK225</f>
        <v>0</v>
      </c>
      <c r="K225" s="187"/>
      <c r="L225" s="192"/>
      <c r="M225" s="193"/>
      <c r="N225" s="194"/>
      <c r="O225" s="194"/>
      <c r="P225" s="195">
        <f>SUM(P226:P235)</f>
        <v>0</v>
      </c>
      <c r="Q225" s="194"/>
      <c r="R225" s="195">
        <f>SUM(R226:R235)</f>
        <v>0.55210499999999996</v>
      </c>
      <c r="S225" s="194"/>
      <c r="T225" s="196">
        <f>SUM(T226:T235)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7" t="s">
        <v>85</v>
      </c>
      <c r="AT225" s="198" t="s">
        <v>74</v>
      </c>
      <c r="AU225" s="198" t="s">
        <v>83</v>
      </c>
      <c r="AY225" s="197" t="s">
        <v>131</v>
      </c>
      <c r="BK225" s="199">
        <f>SUM(BK226:BK235)</f>
        <v>0</v>
      </c>
    </row>
    <row r="226" s="2" customFormat="1" ht="24.15" customHeight="1">
      <c r="A226" s="36"/>
      <c r="B226" s="37"/>
      <c r="C226" s="202" t="s">
        <v>471</v>
      </c>
      <c r="D226" s="202" t="s">
        <v>134</v>
      </c>
      <c r="E226" s="203" t="s">
        <v>472</v>
      </c>
      <c r="F226" s="204" t="s">
        <v>473</v>
      </c>
      <c r="G226" s="205" t="s">
        <v>186</v>
      </c>
      <c r="H226" s="206">
        <v>4.7000000000000002</v>
      </c>
      <c r="I226" s="207"/>
      <c r="J226" s="208">
        <f>ROUND(I226*H226,2)</f>
        <v>0</v>
      </c>
      <c r="K226" s="204" t="s">
        <v>138</v>
      </c>
      <c r="L226" s="42"/>
      <c r="M226" s="209" t="s">
        <v>21</v>
      </c>
      <c r="N226" s="210" t="s">
        <v>46</v>
      </c>
      <c r="O226" s="82"/>
      <c r="P226" s="211">
        <f>O226*H226</f>
        <v>0</v>
      </c>
      <c r="Q226" s="211">
        <v>0.010449999999999999</v>
      </c>
      <c r="R226" s="211">
        <f>Q226*H226</f>
        <v>0.049114999999999999</v>
      </c>
      <c r="S226" s="211">
        <v>0</v>
      </c>
      <c r="T226" s="212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13" t="s">
        <v>214</v>
      </c>
      <c r="AT226" s="213" t="s">
        <v>134</v>
      </c>
      <c r="AU226" s="213" t="s">
        <v>85</v>
      </c>
      <c r="AY226" s="15" t="s">
        <v>131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5" t="s">
        <v>83</v>
      </c>
      <c r="BK226" s="214">
        <f>ROUND(I226*H226,2)</f>
        <v>0</v>
      </c>
      <c r="BL226" s="15" t="s">
        <v>214</v>
      </c>
      <c r="BM226" s="213" t="s">
        <v>474</v>
      </c>
    </row>
    <row r="227" s="2" customFormat="1">
      <c r="A227" s="36"/>
      <c r="B227" s="37"/>
      <c r="C227" s="38"/>
      <c r="D227" s="215" t="s">
        <v>141</v>
      </c>
      <c r="E227" s="38"/>
      <c r="F227" s="216" t="s">
        <v>475</v>
      </c>
      <c r="G227" s="38"/>
      <c r="H227" s="38"/>
      <c r="I227" s="217"/>
      <c r="J227" s="38"/>
      <c r="K227" s="38"/>
      <c r="L227" s="42"/>
      <c r="M227" s="218"/>
      <c r="N227" s="219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141</v>
      </c>
      <c r="AU227" s="15" t="s">
        <v>85</v>
      </c>
    </row>
    <row r="228" s="2" customFormat="1" ht="24.15" customHeight="1">
      <c r="A228" s="36"/>
      <c r="B228" s="37"/>
      <c r="C228" s="202" t="s">
        <v>476</v>
      </c>
      <c r="D228" s="202" t="s">
        <v>134</v>
      </c>
      <c r="E228" s="203" t="s">
        <v>477</v>
      </c>
      <c r="F228" s="204" t="s">
        <v>478</v>
      </c>
      <c r="G228" s="205" t="s">
        <v>145</v>
      </c>
      <c r="H228" s="206">
        <v>16</v>
      </c>
      <c r="I228" s="207"/>
      <c r="J228" s="208">
        <f>ROUND(I228*H228,2)</f>
        <v>0</v>
      </c>
      <c r="K228" s="204" t="s">
        <v>138</v>
      </c>
      <c r="L228" s="42"/>
      <c r="M228" s="209" t="s">
        <v>21</v>
      </c>
      <c r="N228" s="210" t="s">
        <v>46</v>
      </c>
      <c r="O228" s="82"/>
      <c r="P228" s="211">
        <f>O228*H228</f>
        <v>0</v>
      </c>
      <c r="Q228" s="211">
        <v>0.02691</v>
      </c>
      <c r="R228" s="211">
        <f>Q228*H228</f>
        <v>0.43056</v>
      </c>
      <c r="S228" s="211">
        <v>0</v>
      </c>
      <c r="T228" s="212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13" t="s">
        <v>214</v>
      </c>
      <c r="AT228" s="213" t="s">
        <v>134</v>
      </c>
      <c r="AU228" s="213" t="s">
        <v>85</v>
      </c>
      <c r="AY228" s="15" t="s">
        <v>131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5" t="s">
        <v>83</v>
      </c>
      <c r="BK228" s="214">
        <f>ROUND(I228*H228,2)</f>
        <v>0</v>
      </c>
      <c r="BL228" s="15" t="s">
        <v>214</v>
      </c>
      <c r="BM228" s="213" t="s">
        <v>479</v>
      </c>
    </row>
    <row r="229" s="2" customFormat="1">
      <c r="A229" s="36"/>
      <c r="B229" s="37"/>
      <c r="C229" s="38"/>
      <c r="D229" s="215" t="s">
        <v>141</v>
      </c>
      <c r="E229" s="38"/>
      <c r="F229" s="216" t="s">
        <v>480</v>
      </c>
      <c r="G229" s="38"/>
      <c r="H229" s="38"/>
      <c r="I229" s="217"/>
      <c r="J229" s="38"/>
      <c r="K229" s="38"/>
      <c r="L229" s="42"/>
      <c r="M229" s="218"/>
      <c r="N229" s="219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141</v>
      </c>
      <c r="AU229" s="15" t="s">
        <v>85</v>
      </c>
    </row>
    <row r="230" s="2" customFormat="1" ht="24.15" customHeight="1">
      <c r="A230" s="36"/>
      <c r="B230" s="37"/>
      <c r="C230" s="202" t="s">
        <v>481</v>
      </c>
      <c r="D230" s="202" t="s">
        <v>134</v>
      </c>
      <c r="E230" s="203" t="s">
        <v>482</v>
      </c>
      <c r="F230" s="204" t="s">
        <v>483</v>
      </c>
      <c r="G230" s="205" t="s">
        <v>175</v>
      </c>
      <c r="H230" s="206">
        <v>1</v>
      </c>
      <c r="I230" s="207"/>
      <c r="J230" s="208">
        <f>ROUND(I230*H230,2)</f>
        <v>0</v>
      </c>
      <c r="K230" s="204" t="s">
        <v>138</v>
      </c>
      <c r="L230" s="42"/>
      <c r="M230" s="209" t="s">
        <v>21</v>
      </c>
      <c r="N230" s="210" t="s">
        <v>46</v>
      </c>
      <c r="O230" s="82"/>
      <c r="P230" s="211">
        <f>O230*H230</f>
        <v>0</v>
      </c>
      <c r="Q230" s="211">
        <v>3.0000000000000001E-05</v>
      </c>
      <c r="R230" s="211">
        <f>Q230*H230</f>
        <v>3.0000000000000001E-05</v>
      </c>
      <c r="S230" s="211">
        <v>0</v>
      </c>
      <c r="T230" s="21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3" t="s">
        <v>214</v>
      </c>
      <c r="AT230" s="213" t="s">
        <v>134</v>
      </c>
      <c r="AU230" s="213" t="s">
        <v>85</v>
      </c>
      <c r="AY230" s="15" t="s">
        <v>131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5" t="s">
        <v>83</v>
      </c>
      <c r="BK230" s="214">
        <f>ROUND(I230*H230,2)</f>
        <v>0</v>
      </c>
      <c r="BL230" s="15" t="s">
        <v>214</v>
      </c>
      <c r="BM230" s="213" t="s">
        <v>484</v>
      </c>
    </row>
    <row r="231" s="2" customFormat="1">
      <c r="A231" s="36"/>
      <c r="B231" s="37"/>
      <c r="C231" s="38"/>
      <c r="D231" s="215" t="s">
        <v>141</v>
      </c>
      <c r="E231" s="38"/>
      <c r="F231" s="216" t="s">
        <v>485</v>
      </c>
      <c r="G231" s="38"/>
      <c r="H231" s="38"/>
      <c r="I231" s="217"/>
      <c r="J231" s="38"/>
      <c r="K231" s="38"/>
      <c r="L231" s="42"/>
      <c r="M231" s="218"/>
      <c r="N231" s="219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141</v>
      </c>
      <c r="AU231" s="15" t="s">
        <v>85</v>
      </c>
    </row>
    <row r="232" s="2" customFormat="1" ht="16.5" customHeight="1">
      <c r="A232" s="36"/>
      <c r="B232" s="37"/>
      <c r="C232" s="220" t="s">
        <v>486</v>
      </c>
      <c r="D232" s="220" t="s">
        <v>200</v>
      </c>
      <c r="E232" s="221" t="s">
        <v>487</v>
      </c>
      <c r="F232" s="222" t="s">
        <v>488</v>
      </c>
      <c r="G232" s="223" t="s">
        <v>175</v>
      </c>
      <c r="H232" s="224">
        <v>1</v>
      </c>
      <c r="I232" s="225"/>
      <c r="J232" s="226">
        <f>ROUND(I232*H232,2)</f>
        <v>0</v>
      </c>
      <c r="K232" s="222" t="s">
        <v>138</v>
      </c>
      <c r="L232" s="227"/>
      <c r="M232" s="228" t="s">
        <v>21</v>
      </c>
      <c r="N232" s="229" t="s">
        <v>46</v>
      </c>
      <c r="O232" s="82"/>
      <c r="P232" s="211">
        <f>O232*H232</f>
        <v>0</v>
      </c>
      <c r="Q232" s="211">
        <v>0.0014</v>
      </c>
      <c r="R232" s="211">
        <f>Q232*H232</f>
        <v>0.0014</v>
      </c>
      <c r="S232" s="211">
        <v>0</v>
      </c>
      <c r="T232" s="21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3" t="s">
        <v>303</v>
      </c>
      <c r="AT232" s="213" t="s">
        <v>200</v>
      </c>
      <c r="AU232" s="213" t="s">
        <v>85</v>
      </c>
      <c r="AY232" s="15" t="s">
        <v>131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5" t="s">
        <v>83</v>
      </c>
      <c r="BK232" s="214">
        <f>ROUND(I232*H232,2)</f>
        <v>0</v>
      </c>
      <c r="BL232" s="15" t="s">
        <v>214</v>
      </c>
      <c r="BM232" s="213" t="s">
        <v>489</v>
      </c>
    </row>
    <row r="233" s="2" customFormat="1" ht="44.25" customHeight="1">
      <c r="A233" s="36"/>
      <c r="B233" s="37"/>
      <c r="C233" s="202" t="s">
        <v>490</v>
      </c>
      <c r="D233" s="202" t="s">
        <v>134</v>
      </c>
      <c r="E233" s="203" t="s">
        <v>491</v>
      </c>
      <c r="F233" s="204" t="s">
        <v>492</v>
      </c>
      <c r="G233" s="205" t="s">
        <v>145</v>
      </c>
      <c r="H233" s="206">
        <v>1</v>
      </c>
      <c r="I233" s="207"/>
      <c r="J233" s="208">
        <f>ROUND(I233*H233,2)</f>
        <v>0</v>
      </c>
      <c r="K233" s="204" t="s">
        <v>21</v>
      </c>
      <c r="L233" s="42"/>
      <c r="M233" s="209" t="s">
        <v>21</v>
      </c>
      <c r="N233" s="210" t="s">
        <v>46</v>
      </c>
      <c r="O233" s="82"/>
      <c r="P233" s="211">
        <f>O233*H233</f>
        <v>0</v>
      </c>
      <c r="Q233" s="211">
        <v>0.070999999999999994</v>
      </c>
      <c r="R233" s="211">
        <f>Q233*H233</f>
        <v>0.070999999999999994</v>
      </c>
      <c r="S233" s="211">
        <v>0</v>
      </c>
      <c r="T233" s="212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13" t="s">
        <v>214</v>
      </c>
      <c r="AT233" s="213" t="s">
        <v>134</v>
      </c>
      <c r="AU233" s="213" t="s">
        <v>85</v>
      </c>
      <c r="AY233" s="15" t="s">
        <v>131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5" t="s">
        <v>83</v>
      </c>
      <c r="BK233" s="214">
        <f>ROUND(I233*H233,2)</f>
        <v>0</v>
      </c>
      <c r="BL233" s="15" t="s">
        <v>214</v>
      </c>
      <c r="BM233" s="213" t="s">
        <v>493</v>
      </c>
    </row>
    <row r="234" s="2" customFormat="1" ht="33" customHeight="1">
      <c r="A234" s="36"/>
      <c r="B234" s="37"/>
      <c r="C234" s="202" t="s">
        <v>494</v>
      </c>
      <c r="D234" s="202" t="s">
        <v>134</v>
      </c>
      <c r="E234" s="203" t="s">
        <v>495</v>
      </c>
      <c r="F234" s="204" t="s">
        <v>496</v>
      </c>
      <c r="G234" s="205" t="s">
        <v>248</v>
      </c>
      <c r="H234" s="206">
        <v>0.55200000000000005</v>
      </c>
      <c r="I234" s="207"/>
      <c r="J234" s="208">
        <f>ROUND(I234*H234,2)</f>
        <v>0</v>
      </c>
      <c r="K234" s="204" t="s">
        <v>138</v>
      </c>
      <c r="L234" s="42"/>
      <c r="M234" s="209" t="s">
        <v>21</v>
      </c>
      <c r="N234" s="210" t="s">
        <v>46</v>
      </c>
      <c r="O234" s="82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3" t="s">
        <v>214</v>
      </c>
      <c r="AT234" s="213" t="s">
        <v>134</v>
      </c>
      <c r="AU234" s="213" t="s">
        <v>85</v>
      </c>
      <c r="AY234" s="15" t="s">
        <v>131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83</v>
      </c>
      <c r="BK234" s="214">
        <f>ROUND(I234*H234,2)</f>
        <v>0</v>
      </c>
      <c r="BL234" s="15" t="s">
        <v>214</v>
      </c>
      <c r="BM234" s="213" t="s">
        <v>497</v>
      </c>
    </row>
    <row r="235" s="2" customFormat="1">
      <c r="A235" s="36"/>
      <c r="B235" s="37"/>
      <c r="C235" s="38"/>
      <c r="D235" s="215" t="s">
        <v>141</v>
      </c>
      <c r="E235" s="38"/>
      <c r="F235" s="216" t="s">
        <v>498</v>
      </c>
      <c r="G235" s="38"/>
      <c r="H235" s="38"/>
      <c r="I235" s="217"/>
      <c r="J235" s="38"/>
      <c r="K235" s="38"/>
      <c r="L235" s="42"/>
      <c r="M235" s="218"/>
      <c r="N235" s="21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141</v>
      </c>
      <c r="AU235" s="15" t="s">
        <v>85</v>
      </c>
    </row>
    <row r="236" s="12" customFormat="1" ht="22.8" customHeight="1">
      <c r="A236" s="12"/>
      <c r="B236" s="186"/>
      <c r="C236" s="187"/>
      <c r="D236" s="188" t="s">
        <v>74</v>
      </c>
      <c r="E236" s="200" t="s">
        <v>499</v>
      </c>
      <c r="F236" s="200" t="s">
        <v>500</v>
      </c>
      <c r="G236" s="187"/>
      <c r="H236" s="187"/>
      <c r="I236" s="190"/>
      <c r="J236" s="201">
        <f>BK236</f>
        <v>0</v>
      </c>
      <c r="K236" s="187"/>
      <c r="L236" s="192"/>
      <c r="M236" s="193"/>
      <c r="N236" s="194"/>
      <c r="O236" s="194"/>
      <c r="P236" s="195">
        <f>SUM(P237:P248)</f>
        <v>0</v>
      </c>
      <c r="Q236" s="194"/>
      <c r="R236" s="195">
        <f>SUM(R237:R248)</f>
        <v>0.18999999999999997</v>
      </c>
      <c r="S236" s="194"/>
      <c r="T236" s="196">
        <f>SUM(T237:T248)</f>
        <v>0.048000000000000001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7" t="s">
        <v>85</v>
      </c>
      <c r="AT236" s="198" t="s">
        <v>74</v>
      </c>
      <c r="AU236" s="198" t="s">
        <v>83</v>
      </c>
      <c r="AY236" s="197" t="s">
        <v>131</v>
      </c>
      <c r="BK236" s="199">
        <f>SUM(BK237:BK248)</f>
        <v>0</v>
      </c>
    </row>
    <row r="237" s="2" customFormat="1" ht="24.15" customHeight="1">
      <c r="A237" s="36"/>
      <c r="B237" s="37"/>
      <c r="C237" s="202" t="s">
        <v>501</v>
      </c>
      <c r="D237" s="202" t="s">
        <v>134</v>
      </c>
      <c r="E237" s="203" t="s">
        <v>502</v>
      </c>
      <c r="F237" s="204" t="s">
        <v>503</v>
      </c>
      <c r="G237" s="205" t="s">
        <v>175</v>
      </c>
      <c r="H237" s="206">
        <v>1</v>
      </c>
      <c r="I237" s="207"/>
      <c r="J237" s="208">
        <f>ROUND(I237*H237,2)</f>
        <v>0</v>
      </c>
      <c r="K237" s="204" t="s">
        <v>138</v>
      </c>
      <c r="L237" s="42"/>
      <c r="M237" s="209" t="s">
        <v>21</v>
      </c>
      <c r="N237" s="210" t="s">
        <v>46</v>
      </c>
      <c r="O237" s="82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3" t="s">
        <v>214</v>
      </c>
      <c r="AT237" s="213" t="s">
        <v>134</v>
      </c>
      <c r="AU237" s="213" t="s">
        <v>85</v>
      </c>
      <c r="AY237" s="15" t="s">
        <v>131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83</v>
      </c>
      <c r="BK237" s="214">
        <f>ROUND(I237*H237,2)</f>
        <v>0</v>
      </c>
      <c r="BL237" s="15" t="s">
        <v>214</v>
      </c>
      <c r="BM237" s="213" t="s">
        <v>504</v>
      </c>
    </row>
    <row r="238" s="2" customFormat="1">
      <c r="A238" s="36"/>
      <c r="B238" s="37"/>
      <c r="C238" s="38"/>
      <c r="D238" s="215" t="s">
        <v>141</v>
      </c>
      <c r="E238" s="38"/>
      <c r="F238" s="216" t="s">
        <v>505</v>
      </c>
      <c r="G238" s="38"/>
      <c r="H238" s="38"/>
      <c r="I238" s="217"/>
      <c r="J238" s="38"/>
      <c r="K238" s="38"/>
      <c r="L238" s="42"/>
      <c r="M238" s="218"/>
      <c r="N238" s="219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141</v>
      </c>
      <c r="AU238" s="15" t="s">
        <v>85</v>
      </c>
    </row>
    <row r="239" s="2" customFormat="1" ht="24.15" customHeight="1">
      <c r="A239" s="36"/>
      <c r="B239" s="37"/>
      <c r="C239" s="220" t="s">
        <v>506</v>
      </c>
      <c r="D239" s="220" t="s">
        <v>200</v>
      </c>
      <c r="E239" s="221" t="s">
        <v>507</v>
      </c>
      <c r="F239" s="222" t="s">
        <v>508</v>
      </c>
      <c r="G239" s="223" t="s">
        <v>175</v>
      </c>
      <c r="H239" s="224">
        <v>1</v>
      </c>
      <c r="I239" s="225"/>
      <c r="J239" s="226">
        <f>ROUND(I239*H239,2)</f>
        <v>0</v>
      </c>
      <c r="K239" s="222" t="s">
        <v>21</v>
      </c>
      <c r="L239" s="227"/>
      <c r="M239" s="228" t="s">
        <v>21</v>
      </c>
      <c r="N239" s="229" t="s">
        <v>46</v>
      </c>
      <c r="O239" s="82"/>
      <c r="P239" s="211">
        <f>O239*H239</f>
        <v>0</v>
      </c>
      <c r="Q239" s="211">
        <v>0.0195</v>
      </c>
      <c r="R239" s="211">
        <f>Q239*H239</f>
        <v>0.0195</v>
      </c>
      <c r="S239" s="211">
        <v>0</v>
      </c>
      <c r="T239" s="21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13" t="s">
        <v>303</v>
      </c>
      <c r="AT239" s="213" t="s">
        <v>200</v>
      </c>
      <c r="AU239" s="213" t="s">
        <v>85</v>
      </c>
      <c r="AY239" s="15" t="s">
        <v>131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5" t="s">
        <v>83</v>
      </c>
      <c r="BK239" s="214">
        <f>ROUND(I239*H239,2)</f>
        <v>0</v>
      </c>
      <c r="BL239" s="15" t="s">
        <v>214</v>
      </c>
      <c r="BM239" s="213" t="s">
        <v>509</v>
      </c>
    </row>
    <row r="240" s="2" customFormat="1" ht="24.15" customHeight="1">
      <c r="A240" s="36"/>
      <c r="B240" s="37"/>
      <c r="C240" s="202" t="s">
        <v>510</v>
      </c>
      <c r="D240" s="202" t="s">
        <v>134</v>
      </c>
      <c r="E240" s="203" t="s">
        <v>511</v>
      </c>
      <c r="F240" s="204" t="s">
        <v>512</v>
      </c>
      <c r="G240" s="205" t="s">
        <v>175</v>
      </c>
      <c r="H240" s="206">
        <v>1</v>
      </c>
      <c r="I240" s="207"/>
      <c r="J240" s="208">
        <f>ROUND(I240*H240,2)</f>
        <v>0</v>
      </c>
      <c r="K240" s="204" t="s">
        <v>138</v>
      </c>
      <c r="L240" s="42"/>
      <c r="M240" s="209" t="s">
        <v>21</v>
      </c>
      <c r="N240" s="210" t="s">
        <v>46</v>
      </c>
      <c r="O240" s="82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13" t="s">
        <v>214</v>
      </c>
      <c r="AT240" s="213" t="s">
        <v>134</v>
      </c>
      <c r="AU240" s="213" t="s">
        <v>85</v>
      </c>
      <c r="AY240" s="15" t="s">
        <v>131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5" t="s">
        <v>83</v>
      </c>
      <c r="BK240" s="214">
        <f>ROUND(I240*H240,2)</f>
        <v>0</v>
      </c>
      <c r="BL240" s="15" t="s">
        <v>214</v>
      </c>
      <c r="BM240" s="213" t="s">
        <v>513</v>
      </c>
    </row>
    <row r="241" s="2" customFormat="1">
      <c r="A241" s="36"/>
      <c r="B241" s="37"/>
      <c r="C241" s="38"/>
      <c r="D241" s="215" t="s">
        <v>141</v>
      </c>
      <c r="E241" s="38"/>
      <c r="F241" s="216" t="s">
        <v>514</v>
      </c>
      <c r="G241" s="38"/>
      <c r="H241" s="38"/>
      <c r="I241" s="217"/>
      <c r="J241" s="38"/>
      <c r="K241" s="38"/>
      <c r="L241" s="42"/>
      <c r="M241" s="218"/>
      <c r="N241" s="219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141</v>
      </c>
      <c r="AU241" s="15" t="s">
        <v>85</v>
      </c>
    </row>
    <row r="242" s="2" customFormat="1" ht="24.15" customHeight="1">
      <c r="A242" s="36"/>
      <c r="B242" s="37"/>
      <c r="C242" s="220" t="s">
        <v>515</v>
      </c>
      <c r="D242" s="220" t="s">
        <v>200</v>
      </c>
      <c r="E242" s="221" t="s">
        <v>516</v>
      </c>
      <c r="F242" s="222" t="s">
        <v>517</v>
      </c>
      <c r="G242" s="223" t="s">
        <v>175</v>
      </c>
      <c r="H242" s="224">
        <v>1</v>
      </c>
      <c r="I242" s="225"/>
      <c r="J242" s="226">
        <f>ROUND(I242*H242,2)</f>
        <v>0</v>
      </c>
      <c r="K242" s="222" t="s">
        <v>21</v>
      </c>
      <c r="L242" s="227"/>
      <c r="M242" s="228" t="s">
        <v>21</v>
      </c>
      <c r="N242" s="229" t="s">
        <v>46</v>
      </c>
      <c r="O242" s="82"/>
      <c r="P242" s="211">
        <f>O242*H242</f>
        <v>0</v>
      </c>
      <c r="Q242" s="211">
        <v>0.020500000000000001</v>
      </c>
      <c r="R242" s="211">
        <f>Q242*H242</f>
        <v>0.020500000000000001</v>
      </c>
      <c r="S242" s="211">
        <v>0</v>
      </c>
      <c r="T242" s="212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13" t="s">
        <v>303</v>
      </c>
      <c r="AT242" s="213" t="s">
        <v>200</v>
      </c>
      <c r="AU242" s="213" t="s">
        <v>85</v>
      </c>
      <c r="AY242" s="15" t="s">
        <v>131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5" t="s">
        <v>83</v>
      </c>
      <c r="BK242" s="214">
        <f>ROUND(I242*H242,2)</f>
        <v>0</v>
      </c>
      <c r="BL242" s="15" t="s">
        <v>214</v>
      </c>
      <c r="BM242" s="213" t="s">
        <v>518</v>
      </c>
    </row>
    <row r="243" s="2" customFormat="1" ht="16.5" customHeight="1">
      <c r="A243" s="36"/>
      <c r="B243" s="37"/>
      <c r="C243" s="202" t="s">
        <v>519</v>
      </c>
      <c r="D243" s="202" t="s">
        <v>134</v>
      </c>
      <c r="E243" s="203" t="s">
        <v>520</v>
      </c>
      <c r="F243" s="204" t="s">
        <v>521</v>
      </c>
      <c r="G243" s="205" t="s">
        <v>175</v>
      </c>
      <c r="H243" s="206">
        <v>2</v>
      </c>
      <c r="I243" s="207"/>
      <c r="J243" s="208">
        <f>ROUND(I243*H243,2)</f>
        <v>0</v>
      </c>
      <c r="K243" s="204" t="s">
        <v>138</v>
      </c>
      <c r="L243" s="42"/>
      <c r="M243" s="209" t="s">
        <v>21</v>
      </c>
      <c r="N243" s="210" t="s">
        <v>46</v>
      </c>
      <c r="O243" s="82"/>
      <c r="P243" s="211">
        <f>O243*H243</f>
        <v>0</v>
      </c>
      <c r="Q243" s="211">
        <v>0</v>
      </c>
      <c r="R243" s="211">
        <f>Q243*H243</f>
        <v>0</v>
      </c>
      <c r="S243" s="211">
        <v>0.024</v>
      </c>
      <c r="T243" s="212">
        <f>S243*H243</f>
        <v>0.048000000000000001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13" t="s">
        <v>214</v>
      </c>
      <c r="AT243" s="213" t="s">
        <v>134</v>
      </c>
      <c r="AU243" s="213" t="s">
        <v>85</v>
      </c>
      <c r="AY243" s="15" t="s">
        <v>131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5" t="s">
        <v>83</v>
      </c>
      <c r="BK243" s="214">
        <f>ROUND(I243*H243,2)</f>
        <v>0</v>
      </c>
      <c r="BL243" s="15" t="s">
        <v>214</v>
      </c>
      <c r="BM243" s="213" t="s">
        <v>522</v>
      </c>
    </row>
    <row r="244" s="2" customFormat="1">
      <c r="A244" s="36"/>
      <c r="B244" s="37"/>
      <c r="C244" s="38"/>
      <c r="D244" s="215" t="s">
        <v>141</v>
      </c>
      <c r="E244" s="38"/>
      <c r="F244" s="216" t="s">
        <v>523</v>
      </c>
      <c r="G244" s="38"/>
      <c r="H244" s="38"/>
      <c r="I244" s="217"/>
      <c r="J244" s="38"/>
      <c r="K244" s="38"/>
      <c r="L244" s="42"/>
      <c r="M244" s="218"/>
      <c r="N244" s="219"/>
      <c r="O244" s="82"/>
      <c r="P244" s="82"/>
      <c r="Q244" s="82"/>
      <c r="R244" s="82"/>
      <c r="S244" s="82"/>
      <c r="T244" s="83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141</v>
      </c>
      <c r="AU244" s="15" t="s">
        <v>85</v>
      </c>
    </row>
    <row r="245" s="2" customFormat="1" ht="37.8" customHeight="1">
      <c r="A245" s="36"/>
      <c r="B245" s="37"/>
      <c r="C245" s="202" t="s">
        <v>524</v>
      </c>
      <c r="D245" s="202" t="s">
        <v>134</v>
      </c>
      <c r="E245" s="203" t="s">
        <v>525</v>
      </c>
      <c r="F245" s="204" t="s">
        <v>526</v>
      </c>
      <c r="G245" s="205" t="s">
        <v>175</v>
      </c>
      <c r="H245" s="206">
        <v>3</v>
      </c>
      <c r="I245" s="207"/>
      <c r="J245" s="208">
        <f>ROUND(I245*H245,2)</f>
        <v>0</v>
      </c>
      <c r="K245" s="204" t="s">
        <v>21</v>
      </c>
      <c r="L245" s="42"/>
      <c r="M245" s="209" t="s">
        <v>21</v>
      </c>
      <c r="N245" s="210" t="s">
        <v>46</v>
      </c>
      <c r="O245" s="82"/>
      <c r="P245" s="211">
        <f>O245*H245</f>
        <v>0</v>
      </c>
      <c r="Q245" s="211">
        <v>0.029999999999999999</v>
      </c>
      <c r="R245" s="211">
        <f>Q245*H245</f>
        <v>0.089999999999999997</v>
      </c>
      <c r="S245" s="211">
        <v>0</v>
      </c>
      <c r="T245" s="212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13" t="s">
        <v>214</v>
      </c>
      <c r="AT245" s="213" t="s">
        <v>134</v>
      </c>
      <c r="AU245" s="213" t="s">
        <v>85</v>
      </c>
      <c r="AY245" s="15" t="s">
        <v>131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5" t="s">
        <v>83</v>
      </c>
      <c r="BK245" s="214">
        <f>ROUND(I245*H245,2)</f>
        <v>0</v>
      </c>
      <c r="BL245" s="15" t="s">
        <v>214</v>
      </c>
      <c r="BM245" s="213" t="s">
        <v>527</v>
      </c>
    </row>
    <row r="246" s="2" customFormat="1" ht="33" customHeight="1">
      <c r="A246" s="36"/>
      <c r="B246" s="37"/>
      <c r="C246" s="202" t="s">
        <v>528</v>
      </c>
      <c r="D246" s="202" t="s">
        <v>134</v>
      </c>
      <c r="E246" s="203" t="s">
        <v>529</v>
      </c>
      <c r="F246" s="204" t="s">
        <v>530</v>
      </c>
      <c r="G246" s="205" t="s">
        <v>175</v>
      </c>
      <c r="H246" s="206">
        <v>2</v>
      </c>
      <c r="I246" s="207"/>
      <c r="J246" s="208">
        <f>ROUND(I246*H246,2)</f>
        <v>0</v>
      </c>
      <c r="K246" s="204" t="s">
        <v>21</v>
      </c>
      <c r="L246" s="42"/>
      <c r="M246" s="209" t="s">
        <v>21</v>
      </c>
      <c r="N246" s="210" t="s">
        <v>46</v>
      </c>
      <c r="O246" s="82"/>
      <c r="P246" s="211">
        <f>O246*H246</f>
        <v>0</v>
      </c>
      <c r="Q246" s="211">
        <v>0.029999999999999999</v>
      </c>
      <c r="R246" s="211">
        <f>Q246*H246</f>
        <v>0.059999999999999998</v>
      </c>
      <c r="S246" s="211">
        <v>0</v>
      </c>
      <c r="T246" s="212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13" t="s">
        <v>214</v>
      </c>
      <c r="AT246" s="213" t="s">
        <v>134</v>
      </c>
      <c r="AU246" s="213" t="s">
        <v>85</v>
      </c>
      <c r="AY246" s="15" t="s">
        <v>131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5" t="s">
        <v>83</v>
      </c>
      <c r="BK246" s="214">
        <f>ROUND(I246*H246,2)</f>
        <v>0</v>
      </c>
      <c r="BL246" s="15" t="s">
        <v>214</v>
      </c>
      <c r="BM246" s="213" t="s">
        <v>531</v>
      </c>
    </row>
    <row r="247" s="2" customFormat="1" ht="24.15" customHeight="1">
      <c r="A247" s="36"/>
      <c r="B247" s="37"/>
      <c r="C247" s="202" t="s">
        <v>532</v>
      </c>
      <c r="D247" s="202" t="s">
        <v>134</v>
      </c>
      <c r="E247" s="203" t="s">
        <v>533</v>
      </c>
      <c r="F247" s="204" t="s">
        <v>534</v>
      </c>
      <c r="G247" s="205" t="s">
        <v>248</v>
      </c>
      <c r="H247" s="206">
        <v>0.19</v>
      </c>
      <c r="I247" s="207"/>
      <c r="J247" s="208">
        <f>ROUND(I247*H247,2)</f>
        <v>0</v>
      </c>
      <c r="K247" s="204" t="s">
        <v>138</v>
      </c>
      <c r="L247" s="42"/>
      <c r="M247" s="209" t="s">
        <v>21</v>
      </c>
      <c r="N247" s="210" t="s">
        <v>46</v>
      </c>
      <c r="O247" s="82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3" t="s">
        <v>214</v>
      </c>
      <c r="AT247" s="213" t="s">
        <v>134</v>
      </c>
      <c r="AU247" s="213" t="s">
        <v>85</v>
      </c>
      <c r="AY247" s="15" t="s">
        <v>131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83</v>
      </c>
      <c r="BK247" s="214">
        <f>ROUND(I247*H247,2)</f>
        <v>0</v>
      </c>
      <c r="BL247" s="15" t="s">
        <v>214</v>
      </c>
      <c r="BM247" s="213" t="s">
        <v>535</v>
      </c>
    </row>
    <row r="248" s="2" customFormat="1">
      <c r="A248" s="36"/>
      <c r="B248" s="37"/>
      <c r="C248" s="38"/>
      <c r="D248" s="215" t="s">
        <v>141</v>
      </c>
      <c r="E248" s="38"/>
      <c r="F248" s="216" t="s">
        <v>536</v>
      </c>
      <c r="G248" s="38"/>
      <c r="H248" s="38"/>
      <c r="I248" s="217"/>
      <c r="J248" s="38"/>
      <c r="K248" s="38"/>
      <c r="L248" s="42"/>
      <c r="M248" s="218"/>
      <c r="N248" s="219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141</v>
      </c>
      <c r="AU248" s="15" t="s">
        <v>85</v>
      </c>
    </row>
    <row r="249" s="12" customFormat="1" ht="22.8" customHeight="1">
      <c r="A249" s="12"/>
      <c r="B249" s="186"/>
      <c r="C249" s="187"/>
      <c r="D249" s="188" t="s">
        <v>74</v>
      </c>
      <c r="E249" s="200" t="s">
        <v>537</v>
      </c>
      <c r="F249" s="200" t="s">
        <v>538</v>
      </c>
      <c r="G249" s="187"/>
      <c r="H249" s="187"/>
      <c r="I249" s="190"/>
      <c r="J249" s="201">
        <f>BK249</f>
        <v>0</v>
      </c>
      <c r="K249" s="187"/>
      <c r="L249" s="192"/>
      <c r="M249" s="193"/>
      <c r="N249" s="194"/>
      <c r="O249" s="194"/>
      <c r="P249" s="195">
        <f>SUM(P250:P272)</f>
        <v>0</v>
      </c>
      <c r="Q249" s="194"/>
      <c r="R249" s="195">
        <f>SUM(R250:R272)</f>
        <v>1.2615327999999999</v>
      </c>
      <c r="S249" s="194"/>
      <c r="T249" s="196">
        <f>SUM(T250:T272)</f>
        <v>1.6393909999999998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7" t="s">
        <v>85</v>
      </c>
      <c r="AT249" s="198" t="s">
        <v>74</v>
      </c>
      <c r="AU249" s="198" t="s">
        <v>83</v>
      </c>
      <c r="AY249" s="197" t="s">
        <v>131</v>
      </c>
      <c r="BK249" s="199">
        <f>SUM(BK250:BK272)</f>
        <v>0</v>
      </c>
    </row>
    <row r="250" s="2" customFormat="1" ht="16.5" customHeight="1">
      <c r="A250" s="36"/>
      <c r="B250" s="37"/>
      <c r="C250" s="202" t="s">
        <v>539</v>
      </c>
      <c r="D250" s="202" t="s">
        <v>134</v>
      </c>
      <c r="E250" s="203" t="s">
        <v>540</v>
      </c>
      <c r="F250" s="204" t="s">
        <v>541</v>
      </c>
      <c r="G250" s="205" t="s">
        <v>145</v>
      </c>
      <c r="H250" s="206">
        <v>24.370000000000001</v>
      </c>
      <c r="I250" s="207"/>
      <c r="J250" s="208">
        <f>ROUND(I250*H250,2)</f>
        <v>0</v>
      </c>
      <c r="K250" s="204" t="s">
        <v>138</v>
      </c>
      <c r="L250" s="42"/>
      <c r="M250" s="209" t="s">
        <v>21</v>
      </c>
      <c r="N250" s="210" t="s">
        <v>46</v>
      </c>
      <c r="O250" s="82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3" t="s">
        <v>214</v>
      </c>
      <c r="AT250" s="213" t="s">
        <v>134</v>
      </c>
      <c r="AU250" s="213" t="s">
        <v>85</v>
      </c>
      <c r="AY250" s="15" t="s">
        <v>131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83</v>
      </c>
      <c r="BK250" s="214">
        <f>ROUND(I250*H250,2)</f>
        <v>0</v>
      </c>
      <c r="BL250" s="15" t="s">
        <v>214</v>
      </c>
      <c r="BM250" s="213" t="s">
        <v>542</v>
      </c>
    </row>
    <row r="251" s="2" customFormat="1">
      <c r="A251" s="36"/>
      <c r="B251" s="37"/>
      <c r="C251" s="38"/>
      <c r="D251" s="215" t="s">
        <v>141</v>
      </c>
      <c r="E251" s="38"/>
      <c r="F251" s="216" t="s">
        <v>543</v>
      </c>
      <c r="G251" s="38"/>
      <c r="H251" s="38"/>
      <c r="I251" s="217"/>
      <c r="J251" s="38"/>
      <c r="K251" s="38"/>
      <c r="L251" s="42"/>
      <c r="M251" s="218"/>
      <c r="N251" s="21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141</v>
      </c>
      <c r="AU251" s="15" t="s">
        <v>85</v>
      </c>
    </row>
    <row r="252" s="2" customFormat="1" ht="16.5" customHeight="1">
      <c r="A252" s="36"/>
      <c r="B252" s="37"/>
      <c r="C252" s="202" t="s">
        <v>544</v>
      </c>
      <c r="D252" s="202" t="s">
        <v>134</v>
      </c>
      <c r="E252" s="203" t="s">
        <v>545</v>
      </c>
      <c r="F252" s="204" t="s">
        <v>546</v>
      </c>
      <c r="G252" s="205" t="s">
        <v>145</v>
      </c>
      <c r="H252" s="206">
        <v>24.370000000000001</v>
      </c>
      <c r="I252" s="207"/>
      <c r="J252" s="208">
        <f>ROUND(I252*H252,2)</f>
        <v>0</v>
      </c>
      <c r="K252" s="204" t="s">
        <v>138</v>
      </c>
      <c r="L252" s="42"/>
      <c r="M252" s="209" t="s">
        <v>21</v>
      </c>
      <c r="N252" s="210" t="s">
        <v>46</v>
      </c>
      <c r="O252" s="82"/>
      <c r="P252" s="211">
        <f>O252*H252</f>
        <v>0</v>
      </c>
      <c r="Q252" s="211">
        <v>0.00029999999999999997</v>
      </c>
      <c r="R252" s="211">
        <f>Q252*H252</f>
        <v>0.0073109999999999998</v>
      </c>
      <c r="S252" s="211">
        <v>0</v>
      </c>
      <c r="T252" s="212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13" t="s">
        <v>214</v>
      </c>
      <c r="AT252" s="213" t="s">
        <v>134</v>
      </c>
      <c r="AU252" s="213" t="s">
        <v>85</v>
      </c>
      <c r="AY252" s="15" t="s">
        <v>131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5" t="s">
        <v>83</v>
      </c>
      <c r="BK252" s="214">
        <f>ROUND(I252*H252,2)</f>
        <v>0</v>
      </c>
      <c r="BL252" s="15" t="s">
        <v>214</v>
      </c>
      <c r="BM252" s="213" t="s">
        <v>547</v>
      </c>
    </row>
    <row r="253" s="2" customFormat="1">
      <c r="A253" s="36"/>
      <c r="B253" s="37"/>
      <c r="C253" s="38"/>
      <c r="D253" s="215" t="s">
        <v>141</v>
      </c>
      <c r="E253" s="38"/>
      <c r="F253" s="216" t="s">
        <v>548</v>
      </c>
      <c r="G253" s="38"/>
      <c r="H253" s="38"/>
      <c r="I253" s="217"/>
      <c r="J253" s="38"/>
      <c r="K253" s="38"/>
      <c r="L253" s="42"/>
      <c r="M253" s="218"/>
      <c r="N253" s="219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141</v>
      </c>
      <c r="AU253" s="15" t="s">
        <v>85</v>
      </c>
    </row>
    <row r="254" s="2" customFormat="1" ht="21.75" customHeight="1">
      <c r="A254" s="36"/>
      <c r="B254" s="37"/>
      <c r="C254" s="202" t="s">
        <v>549</v>
      </c>
      <c r="D254" s="202" t="s">
        <v>134</v>
      </c>
      <c r="E254" s="203" t="s">
        <v>550</v>
      </c>
      <c r="F254" s="204" t="s">
        <v>551</v>
      </c>
      <c r="G254" s="205" t="s">
        <v>145</v>
      </c>
      <c r="H254" s="206">
        <v>24.370000000000001</v>
      </c>
      <c r="I254" s="207"/>
      <c r="J254" s="208">
        <f>ROUND(I254*H254,2)</f>
        <v>0</v>
      </c>
      <c r="K254" s="204" t="s">
        <v>138</v>
      </c>
      <c r="L254" s="42"/>
      <c r="M254" s="209" t="s">
        <v>21</v>
      </c>
      <c r="N254" s="210" t="s">
        <v>46</v>
      </c>
      <c r="O254" s="82"/>
      <c r="P254" s="211">
        <f>O254*H254</f>
        <v>0</v>
      </c>
      <c r="Q254" s="211">
        <v>0.0044999999999999997</v>
      </c>
      <c r="R254" s="211">
        <f>Q254*H254</f>
        <v>0.109665</v>
      </c>
      <c r="S254" s="211">
        <v>0</v>
      </c>
      <c r="T254" s="212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13" t="s">
        <v>214</v>
      </c>
      <c r="AT254" s="213" t="s">
        <v>134</v>
      </c>
      <c r="AU254" s="213" t="s">
        <v>85</v>
      </c>
      <c r="AY254" s="15" t="s">
        <v>131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5" t="s">
        <v>83</v>
      </c>
      <c r="BK254" s="214">
        <f>ROUND(I254*H254,2)</f>
        <v>0</v>
      </c>
      <c r="BL254" s="15" t="s">
        <v>214</v>
      </c>
      <c r="BM254" s="213" t="s">
        <v>552</v>
      </c>
    </row>
    <row r="255" s="2" customFormat="1">
      <c r="A255" s="36"/>
      <c r="B255" s="37"/>
      <c r="C255" s="38"/>
      <c r="D255" s="215" t="s">
        <v>141</v>
      </c>
      <c r="E255" s="38"/>
      <c r="F255" s="216" t="s">
        <v>553</v>
      </c>
      <c r="G255" s="38"/>
      <c r="H255" s="38"/>
      <c r="I255" s="217"/>
      <c r="J255" s="38"/>
      <c r="K255" s="38"/>
      <c r="L255" s="42"/>
      <c r="M255" s="218"/>
      <c r="N255" s="219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141</v>
      </c>
      <c r="AU255" s="15" t="s">
        <v>85</v>
      </c>
    </row>
    <row r="256" s="2" customFormat="1" ht="16.5" customHeight="1">
      <c r="A256" s="36"/>
      <c r="B256" s="37"/>
      <c r="C256" s="202" t="s">
        <v>554</v>
      </c>
      <c r="D256" s="202" t="s">
        <v>134</v>
      </c>
      <c r="E256" s="203" t="s">
        <v>555</v>
      </c>
      <c r="F256" s="204" t="s">
        <v>556</v>
      </c>
      <c r="G256" s="205" t="s">
        <v>186</v>
      </c>
      <c r="H256" s="206">
        <v>18.699999999999999</v>
      </c>
      <c r="I256" s="207"/>
      <c r="J256" s="208">
        <f>ROUND(I256*H256,2)</f>
        <v>0</v>
      </c>
      <c r="K256" s="204" t="s">
        <v>138</v>
      </c>
      <c r="L256" s="42"/>
      <c r="M256" s="209" t="s">
        <v>21</v>
      </c>
      <c r="N256" s="210" t="s">
        <v>46</v>
      </c>
      <c r="O256" s="82"/>
      <c r="P256" s="211">
        <f>O256*H256</f>
        <v>0</v>
      </c>
      <c r="Q256" s="211">
        <v>0</v>
      </c>
      <c r="R256" s="211">
        <f>Q256*H256</f>
        <v>0</v>
      </c>
      <c r="S256" s="211">
        <v>0.0032499999999999999</v>
      </c>
      <c r="T256" s="212">
        <f>S256*H256</f>
        <v>0.060774999999999996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13" t="s">
        <v>214</v>
      </c>
      <c r="AT256" s="213" t="s">
        <v>134</v>
      </c>
      <c r="AU256" s="213" t="s">
        <v>85</v>
      </c>
      <c r="AY256" s="15" t="s">
        <v>131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5" t="s">
        <v>83</v>
      </c>
      <c r="BK256" s="214">
        <f>ROUND(I256*H256,2)</f>
        <v>0</v>
      </c>
      <c r="BL256" s="15" t="s">
        <v>214</v>
      </c>
      <c r="BM256" s="213" t="s">
        <v>557</v>
      </c>
    </row>
    <row r="257" s="2" customFormat="1">
      <c r="A257" s="36"/>
      <c r="B257" s="37"/>
      <c r="C257" s="38"/>
      <c r="D257" s="215" t="s">
        <v>141</v>
      </c>
      <c r="E257" s="38"/>
      <c r="F257" s="216" t="s">
        <v>558</v>
      </c>
      <c r="G257" s="38"/>
      <c r="H257" s="38"/>
      <c r="I257" s="217"/>
      <c r="J257" s="38"/>
      <c r="K257" s="38"/>
      <c r="L257" s="42"/>
      <c r="M257" s="218"/>
      <c r="N257" s="219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141</v>
      </c>
      <c r="AU257" s="15" t="s">
        <v>85</v>
      </c>
    </row>
    <row r="258" s="2" customFormat="1" ht="24.15" customHeight="1">
      <c r="A258" s="36"/>
      <c r="B258" s="37"/>
      <c r="C258" s="202" t="s">
        <v>559</v>
      </c>
      <c r="D258" s="202" t="s">
        <v>134</v>
      </c>
      <c r="E258" s="203" t="s">
        <v>560</v>
      </c>
      <c r="F258" s="204" t="s">
        <v>561</v>
      </c>
      <c r="G258" s="205" t="s">
        <v>186</v>
      </c>
      <c r="H258" s="206">
        <v>19.300000000000001</v>
      </c>
      <c r="I258" s="207"/>
      <c r="J258" s="208">
        <f>ROUND(I258*H258,2)</f>
        <v>0</v>
      </c>
      <c r="K258" s="204" t="s">
        <v>138</v>
      </c>
      <c r="L258" s="42"/>
      <c r="M258" s="209" t="s">
        <v>21</v>
      </c>
      <c r="N258" s="210" t="s">
        <v>46</v>
      </c>
      <c r="O258" s="82"/>
      <c r="P258" s="211">
        <f>O258*H258</f>
        <v>0</v>
      </c>
      <c r="Q258" s="211">
        <v>0.00058</v>
      </c>
      <c r="R258" s="211">
        <f>Q258*H258</f>
        <v>0.011194000000000001</v>
      </c>
      <c r="S258" s="211">
        <v>0</v>
      </c>
      <c r="T258" s="212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13" t="s">
        <v>214</v>
      </c>
      <c r="AT258" s="213" t="s">
        <v>134</v>
      </c>
      <c r="AU258" s="213" t="s">
        <v>85</v>
      </c>
      <c r="AY258" s="15" t="s">
        <v>131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5" t="s">
        <v>83</v>
      </c>
      <c r="BK258" s="214">
        <f>ROUND(I258*H258,2)</f>
        <v>0</v>
      </c>
      <c r="BL258" s="15" t="s">
        <v>214</v>
      </c>
      <c r="BM258" s="213" t="s">
        <v>562</v>
      </c>
    </row>
    <row r="259" s="2" customFormat="1">
      <c r="A259" s="36"/>
      <c r="B259" s="37"/>
      <c r="C259" s="38"/>
      <c r="D259" s="215" t="s">
        <v>141</v>
      </c>
      <c r="E259" s="38"/>
      <c r="F259" s="216" t="s">
        <v>563</v>
      </c>
      <c r="G259" s="38"/>
      <c r="H259" s="38"/>
      <c r="I259" s="217"/>
      <c r="J259" s="38"/>
      <c r="K259" s="38"/>
      <c r="L259" s="42"/>
      <c r="M259" s="218"/>
      <c r="N259" s="219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141</v>
      </c>
      <c r="AU259" s="15" t="s">
        <v>85</v>
      </c>
    </row>
    <row r="260" s="2" customFormat="1" ht="16.5" customHeight="1">
      <c r="A260" s="36"/>
      <c r="B260" s="37"/>
      <c r="C260" s="220" t="s">
        <v>564</v>
      </c>
      <c r="D260" s="220" t="s">
        <v>200</v>
      </c>
      <c r="E260" s="221" t="s">
        <v>565</v>
      </c>
      <c r="F260" s="222" t="s">
        <v>566</v>
      </c>
      <c r="G260" s="223" t="s">
        <v>186</v>
      </c>
      <c r="H260" s="224">
        <v>21.23</v>
      </c>
      <c r="I260" s="225"/>
      <c r="J260" s="226">
        <f>ROUND(I260*H260,2)</f>
        <v>0</v>
      </c>
      <c r="K260" s="222" t="s">
        <v>138</v>
      </c>
      <c r="L260" s="227"/>
      <c r="M260" s="228" t="s">
        <v>21</v>
      </c>
      <c r="N260" s="229" t="s">
        <v>46</v>
      </c>
      <c r="O260" s="82"/>
      <c r="P260" s="211">
        <f>O260*H260</f>
        <v>0</v>
      </c>
      <c r="Q260" s="211">
        <v>0.00264</v>
      </c>
      <c r="R260" s="211">
        <f>Q260*H260</f>
        <v>0.056047199999999998</v>
      </c>
      <c r="S260" s="211">
        <v>0</v>
      </c>
      <c r="T260" s="212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13" t="s">
        <v>303</v>
      </c>
      <c r="AT260" s="213" t="s">
        <v>200</v>
      </c>
      <c r="AU260" s="213" t="s">
        <v>85</v>
      </c>
      <c r="AY260" s="15" t="s">
        <v>131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5" t="s">
        <v>83</v>
      </c>
      <c r="BK260" s="214">
        <f>ROUND(I260*H260,2)</f>
        <v>0</v>
      </c>
      <c r="BL260" s="15" t="s">
        <v>214</v>
      </c>
      <c r="BM260" s="213" t="s">
        <v>567</v>
      </c>
    </row>
    <row r="261" s="2" customFormat="1" ht="16.5" customHeight="1">
      <c r="A261" s="36"/>
      <c r="B261" s="37"/>
      <c r="C261" s="202" t="s">
        <v>568</v>
      </c>
      <c r="D261" s="202" t="s">
        <v>134</v>
      </c>
      <c r="E261" s="203" t="s">
        <v>569</v>
      </c>
      <c r="F261" s="204" t="s">
        <v>570</v>
      </c>
      <c r="G261" s="205" t="s">
        <v>145</v>
      </c>
      <c r="H261" s="206">
        <v>44.719999999999999</v>
      </c>
      <c r="I261" s="207"/>
      <c r="J261" s="208">
        <f>ROUND(I261*H261,2)</f>
        <v>0</v>
      </c>
      <c r="K261" s="204" t="s">
        <v>138</v>
      </c>
      <c r="L261" s="42"/>
      <c r="M261" s="209" t="s">
        <v>21</v>
      </c>
      <c r="N261" s="210" t="s">
        <v>46</v>
      </c>
      <c r="O261" s="82"/>
      <c r="P261" s="211">
        <f>O261*H261</f>
        <v>0</v>
      </c>
      <c r="Q261" s="211">
        <v>0</v>
      </c>
      <c r="R261" s="211">
        <f>Q261*H261</f>
        <v>0</v>
      </c>
      <c r="S261" s="211">
        <v>0.035299999999999998</v>
      </c>
      <c r="T261" s="212">
        <f>S261*H261</f>
        <v>1.5786159999999998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13" t="s">
        <v>214</v>
      </c>
      <c r="AT261" s="213" t="s">
        <v>134</v>
      </c>
      <c r="AU261" s="213" t="s">
        <v>85</v>
      </c>
      <c r="AY261" s="15" t="s">
        <v>131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5" t="s">
        <v>83</v>
      </c>
      <c r="BK261" s="214">
        <f>ROUND(I261*H261,2)</f>
        <v>0</v>
      </c>
      <c r="BL261" s="15" t="s">
        <v>214</v>
      </c>
      <c r="BM261" s="213" t="s">
        <v>571</v>
      </c>
    </row>
    <row r="262" s="2" customFormat="1">
      <c r="A262" s="36"/>
      <c r="B262" s="37"/>
      <c r="C262" s="38"/>
      <c r="D262" s="215" t="s">
        <v>141</v>
      </c>
      <c r="E262" s="38"/>
      <c r="F262" s="216" t="s">
        <v>572</v>
      </c>
      <c r="G262" s="38"/>
      <c r="H262" s="38"/>
      <c r="I262" s="217"/>
      <c r="J262" s="38"/>
      <c r="K262" s="38"/>
      <c r="L262" s="42"/>
      <c r="M262" s="218"/>
      <c r="N262" s="219"/>
      <c r="O262" s="82"/>
      <c r="P262" s="82"/>
      <c r="Q262" s="82"/>
      <c r="R262" s="82"/>
      <c r="S262" s="82"/>
      <c r="T262" s="83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141</v>
      </c>
      <c r="AU262" s="15" t="s">
        <v>85</v>
      </c>
    </row>
    <row r="263" s="2" customFormat="1" ht="24.15" customHeight="1">
      <c r="A263" s="36"/>
      <c r="B263" s="37"/>
      <c r="C263" s="202" t="s">
        <v>573</v>
      </c>
      <c r="D263" s="202" t="s">
        <v>134</v>
      </c>
      <c r="E263" s="203" t="s">
        <v>574</v>
      </c>
      <c r="F263" s="204" t="s">
        <v>575</v>
      </c>
      <c r="G263" s="205" t="s">
        <v>145</v>
      </c>
      <c r="H263" s="206">
        <v>24.370000000000001</v>
      </c>
      <c r="I263" s="207"/>
      <c r="J263" s="208">
        <f>ROUND(I263*H263,2)</f>
        <v>0</v>
      </c>
      <c r="K263" s="204" t="s">
        <v>138</v>
      </c>
      <c r="L263" s="42"/>
      <c r="M263" s="209" t="s">
        <v>21</v>
      </c>
      <c r="N263" s="210" t="s">
        <v>46</v>
      </c>
      <c r="O263" s="82"/>
      <c r="P263" s="211">
        <f>O263*H263</f>
        <v>0</v>
      </c>
      <c r="Q263" s="211">
        <v>0.0090900000000000009</v>
      </c>
      <c r="R263" s="211">
        <f>Q263*H263</f>
        <v>0.22152330000000003</v>
      </c>
      <c r="S263" s="211">
        <v>0</v>
      </c>
      <c r="T263" s="212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13" t="s">
        <v>214</v>
      </c>
      <c r="AT263" s="213" t="s">
        <v>134</v>
      </c>
      <c r="AU263" s="213" t="s">
        <v>85</v>
      </c>
      <c r="AY263" s="15" t="s">
        <v>131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5" t="s">
        <v>83</v>
      </c>
      <c r="BK263" s="214">
        <f>ROUND(I263*H263,2)</f>
        <v>0</v>
      </c>
      <c r="BL263" s="15" t="s">
        <v>214</v>
      </c>
      <c r="BM263" s="213" t="s">
        <v>576</v>
      </c>
    </row>
    <row r="264" s="2" customFormat="1">
      <c r="A264" s="36"/>
      <c r="B264" s="37"/>
      <c r="C264" s="38"/>
      <c r="D264" s="215" t="s">
        <v>141</v>
      </c>
      <c r="E264" s="38"/>
      <c r="F264" s="216" t="s">
        <v>577</v>
      </c>
      <c r="G264" s="38"/>
      <c r="H264" s="38"/>
      <c r="I264" s="217"/>
      <c r="J264" s="38"/>
      <c r="K264" s="38"/>
      <c r="L264" s="42"/>
      <c r="M264" s="218"/>
      <c r="N264" s="219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141</v>
      </c>
      <c r="AU264" s="15" t="s">
        <v>85</v>
      </c>
    </row>
    <row r="265" s="2" customFormat="1" ht="24.15" customHeight="1">
      <c r="A265" s="36"/>
      <c r="B265" s="37"/>
      <c r="C265" s="220" t="s">
        <v>578</v>
      </c>
      <c r="D265" s="220" t="s">
        <v>200</v>
      </c>
      <c r="E265" s="221" t="s">
        <v>579</v>
      </c>
      <c r="F265" s="222" t="s">
        <v>580</v>
      </c>
      <c r="G265" s="223" t="s">
        <v>145</v>
      </c>
      <c r="H265" s="224">
        <v>28.026</v>
      </c>
      <c r="I265" s="225"/>
      <c r="J265" s="226">
        <f>ROUND(I265*H265,2)</f>
        <v>0</v>
      </c>
      <c r="K265" s="222" t="s">
        <v>138</v>
      </c>
      <c r="L265" s="227"/>
      <c r="M265" s="228" t="s">
        <v>21</v>
      </c>
      <c r="N265" s="229" t="s">
        <v>46</v>
      </c>
      <c r="O265" s="82"/>
      <c r="P265" s="211">
        <f>O265*H265</f>
        <v>0</v>
      </c>
      <c r="Q265" s="211">
        <v>0.021999999999999999</v>
      </c>
      <c r="R265" s="211">
        <f>Q265*H265</f>
        <v>0.61657200000000001</v>
      </c>
      <c r="S265" s="211">
        <v>0</v>
      </c>
      <c r="T265" s="21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3" t="s">
        <v>303</v>
      </c>
      <c r="AT265" s="213" t="s">
        <v>200</v>
      </c>
      <c r="AU265" s="213" t="s">
        <v>85</v>
      </c>
      <c r="AY265" s="15" t="s">
        <v>131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83</v>
      </c>
      <c r="BK265" s="214">
        <f>ROUND(I265*H265,2)</f>
        <v>0</v>
      </c>
      <c r="BL265" s="15" t="s">
        <v>214</v>
      </c>
      <c r="BM265" s="213" t="s">
        <v>581</v>
      </c>
    </row>
    <row r="266" s="2" customFormat="1" ht="24.15" customHeight="1">
      <c r="A266" s="36"/>
      <c r="B266" s="37"/>
      <c r="C266" s="202" t="s">
        <v>582</v>
      </c>
      <c r="D266" s="202" t="s">
        <v>134</v>
      </c>
      <c r="E266" s="203" t="s">
        <v>583</v>
      </c>
      <c r="F266" s="204" t="s">
        <v>584</v>
      </c>
      <c r="G266" s="205" t="s">
        <v>145</v>
      </c>
      <c r="H266" s="206">
        <v>24.370000000000001</v>
      </c>
      <c r="I266" s="207"/>
      <c r="J266" s="208">
        <f>ROUND(I266*H266,2)</f>
        <v>0</v>
      </c>
      <c r="K266" s="204" t="s">
        <v>21</v>
      </c>
      <c r="L266" s="42"/>
      <c r="M266" s="209" t="s">
        <v>21</v>
      </c>
      <c r="N266" s="210" t="s">
        <v>46</v>
      </c>
      <c r="O266" s="82"/>
      <c r="P266" s="211">
        <f>O266*H266</f>
        <v>0</v>
      </c>
      <c r="Q266" s="211">
        <v>0.0090900000000000009</v>
      </c>
      <c r="R266" s="211">
        <f>Q266*H266</f>
        <v>0.22152330000000003</v>
      </c>
      <c r="S266" s="211">
        <v>0</v>
      </c>
      <c r="T266" s="212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13" t="s">
        <v>214</v>
      </c>
      <c r="AT266" s="213" t="s">
        <v>134</v>
      </c>
      <c r="AU266" s="213" t="s">
        <v>85</v>
      </c>
      <c r="AY266" s="15" t="s">
        <v>131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5" t="s">
        <v>83</v>
      </c>
      <c r="BK266" s="214">
        <f>ROUND(I266*H266,2)</f>
        <v>0</v>
      </c>
      <c r="BL266" s="15" t="s">
        <v>214</v>
      </c>
      <c r="BM266" s="213" t="s">
        <v>585</v>
      </c>
    </row>
    <row r="267" s="2" customFormat="1" ht="16.5" customHeight="1">
      <c r="A267" s="36"/>
      <c r="B267" s="37"/>
      <c r="C267" s="202" t="s">
        <v>586</v>
      </c>
      <c r="D267" s="202" t="s">
        <v>134</v>
      </c>
      <c r="E267" s="203" t="s">
        <v>587</v>
      </c>
      <c r="F267" s="204" t="s">
        <v>588</v>
      </c>
      <c r="G267" s="205" t="s">
        <v>145</v>
      </c>
      <c r="H267" s="206">
        <v>8.4700000000000006</v>
      </c>
      <c r="I267" s="207"/>
      <c r="J267" s="208">
        <f>ROUND(I267*H267,2)</f>
        <v>0</v>
      </c>
      <c r="K267" s="204" t="s">
        <v>138</v>
      </c>
      <c r="L267" s="42"/>
      <c r="M267" s="209" t="s">
        <v>21</v>
      </c>
      <c r="N267" s="210" t="s">
        <v>46</v>
      </c>
      <c r="O267" s="82"/>
      <c r="P267" s="211">
        <f>O267*H267</f>
        <v>0</v>
      </c>
      <c r="Q267" s="211">
        <v>0.0015</v>
      </c>
      <c r="R267" s="211">
        <f>Q267*H267</f>
        <v>0.012705000000000001</v>
      </c>
      <c r="S267" s="211">
        <v>0</v>
      </c>
      <c r="T267" s="212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13" t="s">
        <v>214</v>
      </c>
      <c r="AT267" s="213" t="s">
        <v>134</v>
      </c>
      <c r="AU267" s="213" t="s">
        <v>85</v>
      </c>
      <c r="AY267" s="15" t="s">
        <v>131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5" t="s">
        <v>83</v>
      </c>
      <c r="BK267" s="214">
        <f>ROUND(I267*H267,2)</f>
        <v>0</v>
      </c>
      <c r="BL267" s="15" t="s">
        <v>214</v>
      </c>
      <c r="BM267" s="213" t="s">
        <v>589</v>
      </c>
    </row>
    <row r="268" s="2" customFormat="1">
      <c r="A268" s="36"/>
      <c r="B268" s="37"/>
      <c r="C268" s="38"/>
      <c r="D268" s="215" t="s">
        <v>141</v>
      </c>
      <c r="E268" s="38"/>
      <c r="F268" s="216" t="s">
        <v>590</v>
      </c>
      <c r="G268" s="38"/>
      <c r="H268" s="38"/>
      <c r="I268" s="217"/>
      <c r="J268" s="38"/>
      <c r="K268" s="38"/>
      <c r="L268" s="42"/>
      <c r="M268" s="218"/>
      <c r="N268" s="219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141</v>
      </c>
      <c r="AU268" s="15" t="s">
        <v>85</v>
      </c>
    </row>
    <row r="269" s="2" customFormat="1" ht="16.5" customHeight="1">
      <c r="A269" s="36"/>
      <c r="B269" s="37"/>
      <c r="C269" s="202" t="s">
        <v>591</v>
      </c>
      <c r="D269" s="202" t="s">
        <v>134</v>
      </c>
      <c r="E269" s="203" t="s">
        <v>592</v>
      </c>
      <c r="F269" s="204" t="s">
        <v>593</v>
      </c>
      <c r="G269" s="205" t="s">
        <v>186</v>
      </c>
      <c r="H269" s="206">
        <v>15.6</v>
      </c>
      <c r="I269" s="207"/>
      <c r="J269" s="208">
        <f>ROUND(I269*H269,2)</f>
        <v>0</v>
      </c>
      <c r="K269" s="204" t="s">
        <v>138</v>
      </c>
      <c r="L269" s="42"/>
      <c r="M269" s="209" t="s">
        <v>21</v>
      </c>
      <c r="N269" s="210" t="s">
        <v>46</v>
      </c>
      <c r="O269" s="82"/>
      <c r="P269" s="211">
        <f>O269*H269</f>
        <v>0</v>
      </c>
      <c r="Q269" s="211">
        <v>0.00032000000000000003</v>
      </c>
      <c r="R269" s="211">
        <f>Q269*H269</f>
        <v>0.0049919999999999999</v>
      </c>
      <c r="S269" s="211">
        <v>0</v>
      </c>
      <c r="T269" s="212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13" t="s">
        <v>214</v>
      </c>
      <c r="AT269" s="213" t="s">
        <v>134</v>
      </c>
      <c r="AU269" s="213" t="s">
        <v>85</v>
      </c>
      <c r="AY269" s="15" t="s">
        <v>131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5" t="s">
        <v>83</v>
      </c>
      <c r="BK269" s="214">
        <f>ROUND(I269*H269,2)</f>
        <v>0</v>
      </c>
      <c r="BL269" s="15" t="s">
        <v>214</v>
      </c>
      <c r="BM269" s="213" t="s">
        <v>594</v>
      </c>
    </row>
    <row r="270" s="2" customFormat="1">
      <c r="A270" s="36"/>
      <c r="B270" s="37"/>
      <c r="C270" s="38"/>
      <c r="D270" s="215" t="s">
        <v>141</v>
      </c>
      <c r="E270" s="38"/>
      <c r="F270" s="216" t="s">
        <v>595</v>
      </c>
      <c r="G270" s="38"/>
      <c r="H270" s="38"/>
      <c r="I270" s="217"/>
      <c r="J270" s="38"/>
      <c r="K270" s="38"/>
      <c r="L270" s="42"/>
      <c r="M270" s="218"/>
      <c r="N270" s="219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141</v>
      </c>
      <c r="AU270" s="15" t="s">
        <v>85</v>
      </c>
    </row>
    <row r="271" s="2" customFormat="1" ht="24.15" customHeight="1">
      <c r="A271" s="36"/>
      <c r="B271" s="37"/>
      <c r="C271" s="202" t="s">
        <v>596</v>
      </c>
      <c r="D271" s="202" t="s">
        <v>134</v>
      </c>
      <c r="E271" s="203" t="s">
        <v>597</v>
      </c>
      <c r="F271" s="204" t="s">
        <v>598</v>
      </c>
      <c r="G271" s="205" t="s">
        <v>248</v>
      </c>
      <c r="H271" s="206">
        <v>1.262</v>
      </c>
      <c r="I271" s="207"/>
      <c r="J271" s="208">
        <f>ROUND(I271*H271,2)</f>
        <v>0</v>
      </c>
      <c r="K271" s="204" t="s">
        <v>138</v>
      </c>
      <c r="L271" s="42"/>
      <c r="M271" s="209" t="s">
        <v>21</v>
      </c>
      <c r="N271" s="210" t="s">
        <v>46</v>
      </c>
      <c r="O271" s="82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13" t="s">
        <v>214</v>
      </c>
      <c r="AT271" s="213" t="s">
        <v>134</v>
      </c>
      <c r="AU271" s="213" t="s">
        <v>85</v>
      </c>
      <c r="AY271" s="15" t="s">
        <v>131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5" t="s">
        <v>83</v>
      </c>
      <c r="BK271" s="214">
        <f>ROUND(I271*H271,2)</f>
        <v>0</v>
      </c>
      <c r="BL271" s="15" t="s">
        <v>214</v>
      </c>
      <c r="BM271" s="213" t="s">
        <v>599</v>
      </c>
    </row>
    <row r="272" s="2" customFormat="1">
      <c r="A272" s="36"/>
      <c r="B272" s="37"/>
      <c r="C272" s="38"/>
      <c r="D272" s="215" t="s">
        <v>141</v>
      </c>
      <c r="E272" s="38"/>
      <c r="F272" s="216" t="s">
        <v>600</v>
      </c>
      <c r="G272" s="38"/>
      <c r="H272" s="38"/>
      <c r="I272" s="217"/>
      <c r="J272" s="38"/>
      <c r="K272" s="38"/>
      <c r="L272" s="42"/>
      <c r="M272" s="218"/>
      <c r="N272" s="219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141</v>
      </c>
      <c r="AU272" s="15" t="s">
        <v>85</v>
      </c>
    </row>
    <row r="273" s="12" customFormat="1" ht="22.8" customHeight="1">
      <c r="A273" s="12"/>
      <c r="B273" s="186"/>
      <c r="C273" s="187"/>
      <c r="D273" s="188" t="s">
        <v>74</v>
      </c>
      <c r="E273" s="200" t="s">
        <v>601</v>
      </c>
      <c r="F273" s="200" t="s">
        <v>602</v>
      </c>
      <c r="G273" s="187"/>
      <c r="H273" s="187"/>
      <c r="I273" s="190"/>
      <c r="J273" s="201">
        <f>BK273</f>
        <v>0</v>
      </c>
      <c r="K273" s="187"/>
      <c r="L273" s="192"/>
      <c r="M273" s="193"/>
      <c r="N273" s="194"/>
      <c r="O273" s="194"/>
      <c r="P273" s="195">
        <f>SUM(P274:P299)</f>
        <v>0</v>
      </c>
      <c r="Q273" s="194"/>
      <c r="R273" s="195">
        <f>SUM(R274:R299)</f>
        <v>1.1443792500000001</v>
      </c>
      <c r="S273" s="194"/>
      <c r="T273" s="196">
        <f>SUM(T274:T299)</f>
        <v>1.7299199999999999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97" t="s">
        <v>85</v>
      </c>
      <c r="AT273" s="198" t="s">
        <v>74</v>
      </c>
      <c r="AU273" s="198" t="s">
        <v>83</v>
      </c>
      <c r="AY273" s="197" t="s">
        <v>131</v>
      </c>
      <c r="BK273" s="199">
        <f>SUM(BK274:BK299)</f>
        <v>0</v>
      </c>
    </row>
    <row r="274" s="2" customFormat="1" ht="16.5" customHeight="1">
      <c r="A274" s="36"/>
      <c r="B274" s="37"/>
      <c r="C274" s="202" t="s">
        <v>603</v>
      </c>
      <c r="D274" s="202" t="s">
        <v>134</v>
      </c>
      <c r="E274" s="203" t="s">
        <v>604</v>
      </c>
      <c r="F274" s="204" t="s">
        <v>605</v>
      </c>
      <c r="G274" s="205" t="s">
        <v>145</v>
      </c>
      <c r="H274" s="206">
        <v>34.814999999999998</v>
      </c>
      <c r="I274" s="207"/>
      <c r="J274" s="208">
        <f>ROUND(I274*H274,2)</f>
        <v>0</v>
      </c>
      <c r="K274" s="204" t="s">
        <v>138</v>
      </c>
      <c r="L274" s="42"/>
      <c r="M274" s="209" t="s">
        <v>21</v>
      </c>
      <c r="N274" s="210" t="s">
        <v>46</v>
      </c>
      <c r="O274" s="82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13" t="s">
        <v>214</v>
      </c>
      <c r="AT274" s="213" t="s">
        <v>134</v>
      </c>
      <c r="AU274" s="213" t="s">
        <v>85</v>
      </c>
      <c r="AY274" s="15" t="s">
        <v>131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5" t="s">
        <v>83</v>
      </c>
      <c r="BK274" s="214">
        <f>ROUND(I274*H274,2)</f>
        <v>0</v>
      </c>
      <c r="BL274" s="15" t="s">
        <v>214</v>
      </c>
      <c r="BM274" s="213" t="s">
        <v>606</v>
      </c>
    </row>
    <row r="275" s="2" customFormat="1">
      <c r="A275" s="36"/>
      <c r="B275" s="37"/>
      <c r="C275" s="38"/>
      <c r="D275" s="215" t="s">
        <v>141</v>
      </c>
      <c r="E275" s="38"/>
      <c r="F275" s="216" t="s">
        <v>607</v>
      </c>
      <c r="G275" s="38"/>
      <c r="H275" s="38"/>
      <c r="I275" s="217"/>
      <c r="J275" s="38"/>
      <c r="K275" s="38"/>
      <c r="L275" s="42"/>
      <c r="M275" s="218"/>
      <c r="N275" s="219"/>
      <c r="O275" s="82"/>
      <c r="P275" s="82"/>
      <c r="Q275" s="82"/>
      <c r="R275" s="82"/>
      <c r="S275" s="82"/>
      <c r="T275" s="83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141</v>
      </c>
      <c r="AU275" s="15" t="s">
        <v>85</v>
      </c>
    </row>
    <row r="276" s="2" customFormat="1" ht="16.5" customHeight="1">
      <c r="A276" s="36"/>
      <c r="B276" s="37"/>
      <c r="C276" s="202" t="s">
        <v>608</v>
      </c>
      <c r="D276" s="202" t="s">
        <v>134</v>
      </c>
      <c r="E276" s="203" t="s">
        <v>609</v>
      </c>
      <c r="F276" s="204" t="s">
        <v>610</v>
      </c>
      <c r="G276" s="205" t="s">
        <v>145</v>
      </c>
      <c r="H276" s="206">
        <v>34.814999999999998</v>
      </c>
      <c r="I276" s="207"/>
      <c r="J276" s="208">
        <f>ROUND(I276*H276,2)</f>
        <v>0</v>
      </c>
      <c r="K276" s="204" t="s">
        <v>138</v>
      </c>
      <c r="L276" s="42"/>
      <c r="M276" s="209" t="s">
        <v>21</v>
      </c>
      <c r="N276" s="210" t="s">
        <v>46</v>
      </c>
      <c r="O276" s="82"/>
      <c r="P276" s="211">
        <f>O276*H276</f>
        <v>0</v>
      </c>
      <c r="Q276" s="211">
        <v>0.00029999999999999997</v>
      </c>
      <c r="R276" s="211">
        <f>Q276*H276</f>
        <v>0.010444499999999999</v>
      </c>
      <c r="S276" s="211">
        <v>0</v>
      </c>
      <c r="T276" s="212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13" t="s">
        <v>214</v>
      </c>
      <c r="AT276" s="213" t="s">
        <v>134</v>
      </c>
      <c r="AU276" s="213" t="s">
        <v>85</v>
      </c>
      <c r="AY276" s="15" t="s">
        <v>131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5" t="s">
        <v>83</v>
      </c>
      <c r="BK276" s="214">
        <f>ROUND(I276*H276,2)</f>
        <v>0</v>
      </c>
      <c r="BL276" s="15" t="s">
        <v>214</v>
      </c>
      <c r="BM276" s="213" t="s">
        <v>611</v>
      </c>
    </row>
    <row r="277" s="2" customFormat="1">
      <c r="A277" s="36"/>
      <c r="B277" s="37"/>
      <c r="C277" s="38"/>
      <c r="D277" s="215" t="s">
        <v>141</v>
      </c>
      <c r="E277" s="38"/>
      <c r="F277" s="216" t="s">
        <v>612</v>
      </c>
      <c r="G277" s="38"/>
      <c r="H277" s="38"/>
      <c r="I277" s="217"/>
      <c r="J277" s="38"/>
      <c r="K277" s="38"/>
      <c r="L277" s="42"/>
      <c r="M277" s="218"/>
      <c r="N277" s="219"/>
      <c r="O277" s="82"/>
      <c r="P277" s="82"/>
      <c r="Q277" s="82"/>
      <c r="R277" s="82"/>
      <c r="S277" s="82"/>
      <c r="T277" s="83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141</v>
      </c>
      <c r="AU277" s="15" t="s">
        <v>85</v>
      </c>
    </row>
    <row r="278" s="2" customFormat="1" ht="16.5" customHeight="1">
      <c r="A278" s="36"/>
      <c r="B278" s="37"/>
      <c r="C278" s="202" t="s">
        <v>613</v>
      </c>
      <c r="D278" s="202" t="s">
        <v>134</v>
      </c>
      <c r="E278" s="203" t="s">
        <v>614</v>
      </c>
      <c r="F278" s="204" t="s">
        <v>615</v>
      </c>
      <c r="G278" s="205" t="s">
        <v>145</v>
      </c>
      <c r="H278" s="206">
        <v>15.210000000000001</v>
      </c>
      <c r="I278" s="207"/>
      <c r="J278" s="208">
        <f>ROUND(I278*H278,2)</f>
        <v>0</v>
      </c>
      <c r="K278" s="204" t="s">
        <v>138</v>
      </c>
      <c r="L278" s="42"/>
      <c r="M278" s="209" t="s">
        <v>21</v>
      </c>
      <c r="N278" s="210" t="s">
        <v>46</v>
      </c>
      <c r="O278" s="82"/>
      <c r="P278" s="211">
        <f>O278*H278</f>
        <v>0</v>
      </c>
      <c r="Q278" s="211">
        <v>0.0015</v>
      </c>
      <c r="R278" s="211">
        <f>Q278*H278</f>
        <v>0.022815000000000002</v>
      </c>
      <c r="S278" s="211">
        <v>0</v>
      </c>
      <c r="T278" s="21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13" t="s">
        <v>214</v>
      </c>
      <c r="AT278" s="213" t="s">
        <v>134</v>
      </c>
      <c r="AU278" s="213" t="s">
        <v>85</v>
      </c>
      <c r="AY278" s="15" t="s">
        <v>131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5" t="s">
        <v>83</v>
      </c>
      <c r="BK278" s="214">
        <f>ROUND(I278*H278,2)</f>
        <v>0</v>
      </c>
      <c r="BL278" s="15" t="s">
        <v>214</v>
      </c>
      <c r="BM278" s="213" t="s">
        <v>616</v>
      </c>
    </row>
    <row r="279" s="2" customFormat="1">
      <c r="A279" s="36"/>
      <c r="B279" s="37"/>
      <c r="C279" s="38"/>
      <c r="D279" s="215" t="s">
        <v>141</v>
      </c>
      <c r="E279" s="38"/>
      <c r="F279" s="216" t="s">
        <v>617</v>
      </c>
      <c r="G279" s="38"/>
      <c r="H279" s="38"/>
      <c r="I279" s="217"/>
      <c r="J279" s="38"/>
      <c r="K279" s="38"/>
      <c r="L279" s="42"/>
      <c r="M279" s="218"/>
      <c r="N279" s="219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141</v>
      </c>
      <c r="AU279" s="15" t="s">
        <v>85</v>
      </c>
    </row>
    <row r="280" s="2" customFormat="1" ht="16.5" customHeight="1">
      <c r="A280" s="36"/>
      <c r="B280" s="37"/>
      <c r="C280" s="202" t="s">
        <v>618</v>
      </c>
      <c r="D280" s="202" t="s">
        <v>134</v>
      </c>
      <c r="E280" s="203" t="s">
        <v>619</v>
      </c>
      <c r="F280" s="204" t="s">
        <v>620</v>
      </c>
      <c r="G280" s="205" t="s">
        <v>186</v>
      </c>
      <c r="H280" s="206">
        <v>13.5</v>
      </c>
      <c r="I280" s="207"/>
      <c r="J280" s="208">
        <f>ROUND(I280*H280,2)</f>
        <v>0</v>
      </c>
      <c r="K280" s="204" t="s">
        <v>138</v>
      </c>
      <c r="L280" s="42"/>
      <c r="M280" s="209" t="s">
        <v>21</v>
      </c>
      <c r="N280" s="210" t="s">
        <v>46</v>
      </c>
      <c r="O280" s="82"/>
      <c r="P280" s="211">
        <f>O280*H280</f>
        <v>0</v>
      </c>
      <c r="Q280" s="211">
        <v>0.00027999999999999998</v>
      </c>
      <c r="R280" s="211">
        <f>Q280*H280</f>
        <v>0.0037799999999999995</v>
      </c>
      <c r="S280" s="211">
        <v>0</v>
      </c>
      <c r="T280" s="212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13" t="s">
        <v>214</v>
      </c>
      <c r="AT280" s="213" t="s">
        <v>134</v>
      </c>
      <c r="AU280" s="213" t="s">
        <v>85</v>
      </c>
      <c r="AY280" s="15" t="s">
        <v>131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5" t="s">
        <v>83</v>
      </c>
      <c r="BK280" s="214">
        <f>ROUND(I280*H280,2)</f>
        <v>0</v>
      </c>
      <c r="BL280" s="15" t="s">
        <v>214</v>
      </c>
      <c r="BM280" s="213" t="s">
        <v>621</v>
      </c>
    </row>
    <row r="281" s="2" customFormat="1">
      <c r="A281" s="36"/>
      <c r="B281" s="37"/>
      <c r="C281" s="38"/>
      <c r="D281" s="215" t="s">
        <v>141</v>
      </c>
      <c r="E281" s="38"/>
      <c r="F281" s="216" t="s">
        <v>622</v>
      </c>
      <c r="G281" s="38"/>
      <c r="H281" s="38"/>
      <c r="I281" s="217"/>
      <c r="J281" s="38"/>
      <c r="K281" s="38"/>
      <c r="L281" s="42"/>
      <c r="M281" s="218"/>
      <c r="N281" s="219"/>
      <c r="O281" s="82"/>
      <c r="P281" s="82"/>
      <c r="Q281" s="82"/>
      <c r="R281" s="82"/>
      <c r="S281" s="82"/>
      <c r="T281" s="83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141</v>
      </c>
      <c r="AU281" s="15" t="s">
        <v>85</v>
      </c>
    </row>
    <row r="282" s="2" customFormat="1" ht="16.5" customHeight="1">
      <c r="A282" s="36"/>
      <c r="B282" s="37"/>
      <c r="C282" s="202" t="s">
        <v>623</v>
      </c>
      <c r="D282" s="202" t="s">
        <v>134</v>
      </c>
      <c r="E282" s="203" t="s">
        <v>624</v>
      </c>
      <c r="F282" s="204" t="s">
        <v>625</v>
      </c>
      <c r="G282" s="205" t="s">
        <v>145</v>
      </c>
      <c r="H282" s="206">
        <v>63.600000000000001</v>
      </c>
      <c r="I282" s="207"/>
      <c r="J282" s="208">
        <f>ROUND(I282*H282,2)</f>
        <v>0</v>
      </c>
      <c r="K282" s="204" t="s">
        <v>138</v>
      </c>
      <c r="L282" s="42"/>
      <c r="M282" s="209" t="s">
        <v>21</v>
      </c>
      <c r="N282" s="210" t="s">
        <v>46</v>
      </c>
      <c r="O282" s="82"/>
      <c r="P282" s="211">
        <f>O282*H282</f>
        <v>0</v>
      </c>
      <c r="Q282" s="211">
        <v>0</v>
      </c>
      <c r="R282" s="211">
        <f>Q282*H282</f>
        <v>0</v>
      </c>
      <c r="S282" s="211">
        <v>0.027199999999999998</v>
      </c>
      <c r="T282" s="212">
        <f>S282*H282</f>
        <v>1.7299199999999999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13" t="s">
        <v>214</v>
      </c>
      <c r="AT282" s="213" t="s">
        <v>134</v>
      </c>
      <c r="AU282" s="213" t="s">
        <v>85</v>
      </c>
      <c r="AY282" s="15" t="s">
        <v>131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5" t="s">
        <v>83</v>
      </c>
      <c r="BK282" s="214">
        <f>ROUND(I282*H282,2)</f>
        <v>0</v>
      </c>
      <c r="BL282" s="15" t="s">
        <v>214</v>
      </c>
      <c r="BM282" s="213" t="s">
        <v>626</v>
      </c>
    </row>
    <row r="283" s="2" customFormat="1">
      <c r="A283" s="36"/>
      <c r="B283" s="37"/>
      <c r="C283" s="38"/>
      <c r="D283" s="215" t="s">
        <v>141</v>
      </c>
      <c r="E283" s="38"/>
      <c r="F283" s="216" t="s">
        <v>627</v>
      </c>
      <c r="G283" s="38"/>
      <c r="H283" s="38"/>
      <c r="I283" s="217"/>
      <c r="J283" s="38"/>
      <c r="K283" s="38"/>
      <c r="L283" s="42"/>
      <c r="M283" s="218"/>
      <c r="N283" s="219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141</v>
      </c>
      <c r="AU283" s="15" t="s">
        <v>85</v>
      </c>
    </row>
    <row r="284" s="2" customFormat="1" ht="24.15" customHeight="1">
      <c r="A284" s="36"/>
      <c r="B284" s="37"/>
      <c r="C284" s="202" t="s">
        <v>628</v>
      </c>
      <c r="D284" s="202" t="s">
        <v>134</v>
      </c>
      <c r="E284" s="203" t="s">
        <v>629</v>
      </c>
      <c r="F284" s="204" t="s">
        <v>630</v>
      </c>
      <c r="G284" s="205" t="s">
        <v>145</v>
      </c>
      <c r="H284" s="206">
        <v>33.960000000000001</v>
      </c>
      <c r="I284" s="207"/>
      <c r="J284" s="208">
        <f>ROUND(I284*H284,2)</f>
        <v>0</v>
      </c>
      <c r="K284" s="204" t="s">
        <v>138</v>
      </c>
      <c r="L284" s="42"/>
      <c r="M284" s="209" t="s">
        <v>21</v>
      </c>
      <c r="N284" s="210" t="s">
        <v>46</v>
      </c>
      <c r="O284" s="82"/>
      <c r="P284" s="211">
        <f>O284*H284</f>
        <v>0</v>
      </c>
      <c r="Q284" s="211">
        <v>0.0089999999999999993</v>
      </c>
      <c r="R284" s="211">
        <f>Q284*H284</f>
        <v>0.30563999999999997</v>
      </c>
      <c r="S284" s="211">
        <v>0</v>
      </c>
      <c r="T284" s="212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13" t="s">
        <v>214</v>
      </c>
      <c r="AT284" s="213" t="s">
        <v>134</v>
      </c>
      <c r="AU284" s="213" t="s">
        <v>85</v>
      </c>
      <c r="AY284" s="15" t="s">
        <v>131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5" t="s">
        <v>83</v>
      </c>
      <c r="BK284" s="214">
        <f>ROUND(I284*H284,2)</f>
        <v>0</v>
      </c>
      <c r="BL284" s="15" t="s">
        <v>214</v>
      </c>
      <c r="BM284" s="213" t="s">
        <v>631</v>
      </c>
    </row>
    <row r="285" s="2" customFormat="1">
      <c r="A285" s="36"/>
      <c r="B285" s="37"/>
      <c r="C285" s="38"/>
      <c r="D285" s="215" t="s">
        <v>141</v>
      </c>
      <c r="E285" s="38"/>
      <c r="F285" s="216" t="s">
        <v>632</v>
      </c>
      <c r="G285" s="38"/>
      <c r="H285" s="38"/>
      <c r="I285" s="217"/>
      <c r="J285" s="38"/>
      <c r="K285" s="38"/>
      <c r="L285" s="42"/>
      <c r="M285" s="218"/>
      <c r="N285" s="219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141</v>
      </c>
      <c r="AU285" s="15" t="s">
        <v>85</v>
      </c>
    </row>
    <row r="286" s="2" customFormat="1" ht="16.5" customHeight="1">
      <c r="A286" s="36"/>
      <c r="B286" s="37"/>
      <c r="C286" s="220" t="s">
        <v>633</v>
      </c>
      <c r="D286" s="220" t="s">
        <v>200</v>
      </c>
      <c r="E286" s="221" t="s">
        <v>634</v>
      </c>
      <c r="F286" s="222" t="s">
        <v>635</v>
      </c>
      <c r="G286" s="223" t="s">
        <v>145</v>
      </c>
      <c r="H286" s="224">
        <v>39.054000000000002</v>
      </c>
      <c r="I286" s="225"/>
      <c r="J286" s="226">
        <f>ROUND(I286*H286,2)</f>
        <v>0</v>
      </c>
      <c r="K286" s="222" t="s">
        <v>138</v>
      </c>
      <c r="L286" s="227"/>
      <c r="M286" s="228" t="s">
        <v>21</v>
      </c>
      <c r="N286" s="229" t="s">
        <v>46</v>
      </c>
      <c r="O286" s="82"/>
      <c r="P286" s="211">
        <f>O286*H286</f>
        <v>0</v>
      </c>
      <c r="Q286" s="211">
        <v>0.02</v>
      </c>
      <c r="R286" s="211">
        <f>Q286*H286</f>
        <v>0.78108000000000011</v>
      </c>
      <c r="S286" s="211">
        <v>0</v>
      </c>
      <c r="T286" s="212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13" t="s">
        <v>303</v>
      </c>
      <c r="AT286" s="213" t="s">
        <v>200</v>
      </c>
      <c r="AU286" s="213" t="s">
        <v>85</v>
      </c>
      <c r="AY286" s="15" t="s">
        <v>131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5" t="s">
        <v>83</v>
      </c>
      <c r="BK286" s="214">
        <f>ROUND(I286*H286,2)</f>
        <v>0</v>
      </c>
      <c r="BL286" s="15" t="s">
        <v>214</v>
      </c>
      <c r="BM286" s="213" t="s">
        <v>636</v>
      </c>
    </row>
    <row r="287" s="2" customFormat="1" ht="24.15" customHeight="1">
      <c r="A287" s="36"/>
      <c r="B287" s="37"/>
      <c r="C287" s="202" t="s">
        <v>637</v>
      </c>
      <c r="D287" s="202" t="s">
        <v>134</v>
      </c>
      <c r="E287" s="203" t="s">
        <v>638</v>
      </c>
      <c r="F287" s="204" t="s">
        <v>639</v>
      </c>
      <c r="G287" s="205" t="s">
        <v>145</v>
      </c>
      <c r="H287" s="206">
        <v>34.814999999999998</v>
      </c>
      <c r="I287" s="207"/>
      <c r="J287" s="208">
        <f>ROUND(I287*H287,2)</f>
        <v>0</v>
      </c>
      <c r="K287" s="204" t="s">
        <v>21</v>
      </c>
      <c r="L287" s="42"/>
      <c r="M287" s="209" t="s">
        <v>21</v>
      </c>
      <c r="N287" s="210" t="s">
        <v>46</v>
      </c>
      <c r="O287" s="82"/>
      <c r="P287" s="211">
        <f>O287*H287</f>
        <v>0</v>
      </c>
      <c r="Q287" s="211">
        <v>0</v>
      </c>
      <c r="R287" s="211">
        <f>Q287*H287</f>
        <v>0</v>
      </c>
      <c r="S287" s="211">
        <v>0</v>
      </c>
      <c r="T287" s="21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13" t="s">
        <v>214</v>
      </c>
      <c r="AT287" s="213" t="s">
        <v>134</v>
      </c>
      <c r="AU287" s="213" t="s">
        <v>85</v>
      </c>
      <c r="AY287" s="15" t="s">
        <v>131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5" t="s">
        <v>83</v>
      </c>
      <c r="BK287" s="214">
        <f>ROUND(I287*H287,2)</f>
        <v>0</v>
      </c>
      <c r="BL287" s="15" t="s">
        <v>214</v>
      </c>
      <c r="BM287" s="213" t="s">
        <v>640</v>
      </c>
    </row>
    <row r="288" s="2" customFormat="1" ht="16.5" customHeight="1">
      <c r="A288" s="36"/>
      <c r="B288" s="37"/>
      <c r="C288" s="202" t="s">
        <v>641</v>
      </c>
      <c r="D288" s="202" t="s">
        <v>134</v>
      </c>
      <c r="E288" s="203" t="s">
        <v>642</v>
      </c>
      <c r="F288" s="204" t="s">
        <v>643</v>
      </c>
      <c r="G288" s="205" t="s">
        <v>145</v>
      </c>
      <c r="H288" s="206">
        <v>1.2</v>
      </c>
      <c r="I288" s="207"/>
      <c r="J288" s="208">
        <f>ROUND(I288*H288,2)</f>
        <v>0</v>
      </c>
      <c r="K288" s="204" t="s">
        <v>138</v>
      </c>
      <c r="L288" s="42"/>
      <c r="M288" s="209" t="s">
        <v>21</v>
      </c>
      <c r="N288" s="210" t="s">
        <v>46</v>
      </c>
      <c r="O288" s="82"/>
      <c r="P288" s="211">
        <f>O288*H288</f>
        <v>0</v>
      </c>
      <c r="Q288" s="211">
        <v>0.00056999999999999998</v>
      </c>
      <c r="R288" s="211">
        <f>Q288*H288</f>
        <v>0.00068399999999999993</v>
      </c>
      <c r="S288" s="211">
        <v>0</v>
      </c>
      <c r="T288" s="212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13" t="s">
        <v>214</v>
      </c>
      <c r="AT288" s="213" t="s">
        <v>134</v>
      </c>
      <c r="AU288" s="213" t="s">
        <v>85</v>
      </c>
      <c r="AY288" s="15" t="s">
        <v>131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5" t="s">
        <v>83</v>
      </c>
      <c r="BK288" s="214">
        <f>ROUND(I288*H288,2)</f>
        <v>0</v>
      </c>
      <c r="BL288" s="15" t="s">
        <v>214</v>
      </c>
      <c r="BM288" s="213" t="s">
        <v>644</v>
      </c>
    </row>
    <row r="289" s="2" customFormat="1">
      <c r="A289" s="36"/>
      <c r="B289" s="37"/>
      <c r="C289" s="38"/>
      <c r="D289" s="215" t="s">
        <v>141</v>
      </c>
      <c r="E289" s="38"/>
      <c r="F289" s="216" t="s">
        <v>645</v>
      </c>
      <c r="G289" s="38"/>
      <c r="H289" s="38"/>
      <c r="I289" s="217"/>
      <c r="J289" s="38"/>
      <c r="K289" s="38"/>
      <c r="L289" s="42"/>
      <c r="M289" s="218"/>
      <c r="N289" s="219"/>
      <c r="O289" s="82"/>
      <c r="P289" s="82"/>
      <c r="Q289" s="82"/>
      <c r="R289" s="82"/>
      <c r="S289" s="82"/>
      <c r="T289" s="83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141</v>
      </c>
      <c r="AU289" s="15" t="s">
        <v>85</v>
      </c>
    </row>
    <row r="290" s="2" customFormat="1" ht="16.5" customHeight="1">
      <c r="A290" s="36"/>
      <c r="B290" s="37"/>
      <c r="C290" s="220" t="s">
        <v>646</v>
      </c>
      <c r="D290" s="220" t="s">
        <v>200</v>
      </c>
      <c r="E290" s="221" t="s">
        <v>647</v>
      </c>
      <c r="F290" s="222" t="s">
        <v>648</v>
      </c>
      <c r="G290" s="223" t="s">
        <v>145</v>
      </c>
      <c r="H290" s="224">
        <v>1.3200000000000001</v>
      </c>
      <c r="I290" s="225"/>
      <c r="J290" s="226">
        <f>ROUND(I290*H290,2)</f>
        <v>0</v>
      </c>
      <c r="K290" s="222" t="s">
        <v>138</v>
      </c>
      <c r="L290" s="227"/>
      <c r="M290" s="228" t="s">
        <v>21</v>
      </c>
      <c r="N290" s="229" t="s">
        <v>46</v>
      </c>
      <c r="O290" s="82"/>
      <c r="P290" s="211">
        <f>O290*H290</f>
        <v>0</v>
      </c>
      <c r="Q290" s="211">
        <v>0.01</v>
      </c>
      <c r="R290" s="211">
        <f>Q290*H290</f>
        <v>0.013200000000000002</v>
      </c>
      <c r="S290" s="211">
        <v>0</v>
      </c>
      <c r="T290" s="21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13" t="s">
        <v>303</v>
      </c>
      <c r="AT290" s="213" t="s">
        <v>200</v>
      </c>
      <c r="AU290" s="213" t="s">
        <v>85</v>
      </c>
      <c r="AY290" s="15" t="s">
        <v>131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5" t="s">
        <v>83</v>
      </c>
      <c r="BK290" s="214">
        <f>ROUND(I290*H290,2)</f>
        <v>0</v>
      </c>
      <c r="BL290" s="15" t="s">
        <v>214</v>
      </c>
      <c r="BM290" s="213" t="s">
        <v>649</v>
      </c>
    </row>
    <row r="291" s="2" customFormat="1" ht="16.5" customHeight="1">
      <c r="A291" s="36"/>
      <c r="B291" s="37"/>
      <c r="C291" s="202" t="s">
        <v>650</v>
      </c>
      <c r="D291" s="202" t="s">
        <v>134</v>
      </c>
      <c r="E291" s="203" t="s">
        <v>651</v>
      </c>
      <c r="F291" s="204" t="s">
        <v>652</v>
      </c>
      <c r="G291" s="205" t="s">
        <v>186</v>
      </c>
      <c r="H291" s="206">
        <v>15.6</v>
      </c>
      <c r="I291" s="207"/>
      <c r="J291" s="208">
        <f>ROUND(I291*H291,2)</f>
        <v>0</v>
      </c>
      <c r="K291" s="204" t="s">
        <v>138</v>
      </c>
      <c r="L291" s="42"/>
      <c r="M291" s="209" t="s">
        <v>21</v>
      </c>
      <c r="N291" s="210" t="s">
        <v>46</v>
      </c>
      <c r="O291" s="82"/>
      <c r="P291" s="211">
        <f>O291*H291</f>
        <v>0</v>
      </c>
      <c r="Q291" s="211">
        <v>3.0000000000000001E-05</v>
      </c>
      <c r="R291" s="211">
        <f>Q291*H291</f>
        <v>0.00046799999999999999</v>
      </c>
      <c r="S291" s="211">
        <v>0</v>
      </c>
      <c r="T291" s="212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13" t="s">
        <v>214</v>
      </c>
      <c r="AT291" s="213" t="s">
        <v>134</v>
      </c>
      <c r="AU291" s="213" t="s">
        <v>85</v>
      </c>
      <c r="AY291" s="15" t="s">
        <v>131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5" t="s">
        <v>83</v>
      </c>
      <c r="BK291" s="214">
        <f>ROUND(I291*H291,2)</f>
        <v>0</v>
      </c>
      <c r="BL291" s="15" t="s">
        <v>214</v>
      </c>
      <c r="BM291" s="213" t="s">
        <v>653</v>
      </c>
    </row>
    <row r="292" s="2" customFormat="1">
      <c r="A292" s="36"/>
      <c r="B292" s="37"/>
      <c r="C292" s="38"/>
      <c r="D292" s="215" t="s">
        <v>141</v>
      </c>
      <c r="E292" s="38"/>
      <c r="F292" s="216" t="s">
        <v>654</v>
      </c>
      <c r="G292" s="38"/>
      <c r="H292" s="38"/>
      <c r="I292" s="217"/>
      <c r="J292" s="38"/>
      <c r="K292" s="38"/>
      <c r="L292" s="42"/>
      <c r="M292" s="218"/>
      <c r="N292" s="219"/>
      <c r="O292" s="82"/>
      <c r="P292" s="82"/>
      <c r="Q292" s="82"/>
      <c r="R292" s="82"/>
      <c r="S292" s="82"/>
      <c r="T292" s="83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141</v>
      </c>
      <c r="AU292" s="15" t="s">
        <v>85</v>
      </c>
    </row>
    <row r="293" s="2" customFormat="1" ht="16.5" customHeight="1">
      <c r="A293" s="36"/>
      <c r="B293" s="37"/>
      <c r="C293" s="202" t="s">
        <v>655</v>
      </c>
      <c r="D293" s="202" t="s">
        <v>134</v>
      </c>
      <c r="E293" s="203" t="s">
        <v>656</v>
      </c>
      <c r="F293" s="204" t="s">
        <v>657</v>
      </c>
      <c r="G293" s="205" t="s">
        <v>145</v>
      </c>
      <c r="H293" s="206">
        <v>34.814999999999998</v>
      </c>
      <c r="I293" s="207"/>
      <c r="J293" s="208">
        <f>ROUND(I293*H293,2)</f>
        <v>0</v>
      </c>
      <c r="K293" s="204" t="s">
        <v>138</v>
      </c>
      <c r="L293" s="42"/>
      <c r="M293" s="209" t="s">
        <v>21</v>
      </c>
      <c r="N293" s="210" t="s">
        <v>46</v>
      </c>
      <c r="O293" s="82"/>
      <c r="P293" s="211">
        <f>O293*H293</f>
        <v>0</v>
      </c>
      <c r="Q293" s="211">
        <v>5.0000000000000002E-05</v>
      </c>
      <c r="R293" s="211">
        <f>Q293*H293</f>
        <v>0.0017407499999999999</v>
      </c>
      <c r="S293" s="211">
        <v>0</v>
      </c>
      <c r="T293" s="212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13" t="s">
        <v>214</v>
      </c>
      <c r="AT293" s="213" t="s">
        <v>134</v>
      </c>
      <c r="AU293" s="213" t="s">
        <v>85</v>
      </c>
      <c r="AY293" s="15" t="s">
        <v>131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5" t="s">
        <v>83</v>
      </c>
      <c r="BK293" s="214">
        <f>ROUND(I293*H293,2)</f>
        <v>0</v>
      </c>
      <c r="BL293" s="15" t="s">
        <v>214</v>
      </c>
      <c r="BM293" s="213" t="s">
        <v>658</v>
      </c>
    </row>
    <row r="294" s="2" customFormat="1">
      <c r="A294" s="36"/>
      <c r="B294" s="37"/>
      <c r="C294" s="38"/>
      <c r="D294" s="215" t="s">
        <v>141</v>
      </c>
      <c r="E294" s="38"/>
      <c r="F294" s="216" t="s">
        <v>659</v>
      </c>
      <c r="G294" s="38"/>
      <c r="H294" s="38"/>
      <c r="I294" s="217"/>
      <c r="J294" s="38"/>
      <c r="K294" s="38"/>
      <c r="L294" s="42"/>
      <c r="M294" s="218"/>
      <c r="N294" s="219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141</v>
      </c>
      <c r="AU294" s="15" t="s">
        <v>85</v>
      </c>
    </row>
    <row r="295" s="2" customFormat="1" ht="24.15" customHeight="1">
      <c r="A295" s="36"/>
      <c r="B295" s="37"/>
      <c r="C295" s="202" t="s">
        <v>660</v>
      </c>
      <c r="D295" s="202" t="s">
        <v>134</v>
      </c>
      <c r="E295" s="203" t="s">
        <v>661</v>
      </c>
      <c r="F295" s="204" t="s">
        <v>662</v>
      </c>
      <c r="G295" s="205" t="s">
        <v>186</v>
      </c>
      <c r="H295" s="206">
        <v>1.7</v>
      </c>
      <c r="I295" s="207"/>
      <c r="J295" s="208">
        <f>ROUND(I295*H295,2)</f>
        <v>0</v>
      </c>
      <c r="K295" s="204" t="s">
        <v>138</v>
      </c>
      <c r="L295" s="42"/>
      <c r="M295" s="209" t="s">
        <v>21</v>
      </c>
      <c r="N295" s="210" t="s">
        <v>46</v>
      </c>
      <c r="O295" s="82"/>
      <c r="P295" s="211">
        <f>O295*H295</f>
        <v>0</v>
      </c>
      <c r="Q295" s="211">
        <v>0.002</v>
      </c>
      <c r="R295" s="211">
        <f>Q295*H295</f>
        <v>0.0033999999999999998</v>
      </c>
      <c r="S295" s="211">
        <v>0</v>
      </c>
      <c r="T295" s="212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13" t="s">
        <v>214</v>
      </c>
      <c r="AT295" s="213" t="s">
        <v>134</v>
      </c>
      <c r="AU295" s="213" t="s">
        <v>85</v>
      </c>
      <c r="AY295" s="15" t="s">
        <v>131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5" t="s">
        <v>83</v>
      </c>
      <c r="BK295" s="214">
        <f>ROUND(I295*H295,2)</f>
        <v>0</v>
      </c>
      <c r="BL295" s="15" t="s">
        <v>214</v>
      </c>
      <c r="BM295" s="213" t="s">
        <v>663</v>
      </c>
    </row>
    <row r="296" s="2" customFormat="1">
      <c r="A296" s="36"/>
      <c r="B296" s="37"/>
      <c r="C296" s="38"/>
      <c r="D296" s="215" t="s">
        <v>141</v>
      </c>
      <c r="E296" s="38"/>
      <c r="F296" s="216" t="s">
        <v>664</v>
      </c>
      <c r="G296" s="38"/>
      <c r="H296" s="38"/>
      <c r="I296" s="217"/>
      <c r="J296" s="38"/>
      <c r="K296" s="38"/>
      <c r="L296" s="42"/>
      <c r="M296" s="218"/>
      <c r="N296" s="219"/>
      <c r="O296" s="82"/>
      <c r="P296" s="82"/>
      <c r="Q296" s="82"/>
      <c r="R296" s="82"/>
      <c r="S296" s="82"/>
      <c r="T296" s="83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141</v>
      </c>
      <c r="AU296" s="15" t="s">
        <v>85</v>
      </c>
    </row>
    <row r="297" s="2" customFormat="1" ht="24.15" customHeight="1">
      <c r="A297" s="36"/>
      <c r="B297" s="37"/>
      <c r="C297" s="202" t="s">
        <v>665</v>
      </c>
      <c r="D297" s="202" t="s">
        <v>134</v>
      </c>
      <c r="E297" s="203" t="s">
        <v>666</v>
      </c>
      <c r="F297" s="204" t="s">
        <v>667</v>
      </c>
      <c r="G297" s="205" t="s">
        <v>186</v>
      </c>
      <c r="H297" s="206">
        <v>1.1499999999999999</v>
      </c>
      <c r="I297" s="207"/>
      <c r="J297" s="208">
        <f>ROUND(I297*H297,2)</f>
        <v>0</v>
      </c>
      <c r="K297" s="204" t="s">
        <v>21</v>
      </c>
      <c r="L297" s="42"/>
      <c r="M297" s="209" t="s">
        <v>21</v>
      </c>
      <c r="N297" s="210" t="s">
        <v>46</v>
      </c>
      <c r="O297" s="82"/>
      <c r="P297" s="211">
        <f>O297*H297</f>
        <v>0</v>
      </c>
      <c r="Q297" s="211">
        <v>0.00097999999999999997</v>
      </c>
      <c r="R297" s="211">
        <f>Q297*H297</f>
        <v>0.001127</v>
      </c>
      <c r="S297" s="211">
        <v>0</v>
      </c>
      <c r="T297" s="212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13" t="s">
        <v>214</v>
      </c>
      <c r="AT297" s="213" t="s">
        <v>134</v>
      </c>
      <c r="AU297" s="213" t="s">
        <v>85</v>
      </c>
      <c r="AY297" s="15" t="s">
        <v>131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5" t="s">
        <v>83</v>
      </c>
      <c r="BK297" s="214">
        <f>ROUND(I297*H297,2)</f>
        <v>0</v>
      </c>
      <c r="BL297" s="15" t="s">
        <v>214</v>
      </c>
      <c r="BM297" s="213" t="s">
        <v>668</v>
      </c>
    </row>
    <row r="298" s="2" customFormat="1" ht="24.15" customHeight="1">
      <c r="A298" s="36"/>
      <c r="B298" s="37"/>
      <c r="C298" s="202" t="s">
        <v>669</v>
      </c>
      <c r="D298" s="202" t="s">
        <v>134</v>
      </c>
      <c r="E298" s="203" t="s">
        <v>670</v>
      </c>
      <c r="F298" s="204" t="s">
        <v>671</v>
      </c>
      <c r="G298" s="205" t="s">
        <v>248</v>
      </c>
      <c r="H298" s="206">
        <v>1.1439999999999999</v>
      </c>
      <c r="I298" s="207"/>
      <c r="J298" s="208">
        <f>ROUND(I298*H298,2)</f>
        <v>0</v>
      </c>
      <c r="K298" s="204" t="s">
        <v>138</v>
      </c>
      <c r="L298" s="42"/>
      <c r="M298" s="209" t="s">
        <v>21</v>
      </c>
      <c r="N298" s="210" t="s">
        <v>46</v>
      </c>
      <c r="O298" s="82"/>
      <c r="P298" s="211">
        <f>O298*H298</f>
        <v>0</v>
      </c>
      <c r="Q298" s="211">
        <v>0</v>
      </c>
      <c r="R298" s="211">
        <f>Q298*H298</f>
        <v>0</v>
      </c>
      <c r="S298" s="211">
        <v>0</v>
      </c>
      <c r="T298" s="21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13" t="s">
        <v>214</v>
      </c>
      <c r="AT298" s="213" t="s">
        <v>134</v>
      </c>
      <c r="AU298" s="213" t="s">
        <v>85</v>
      </c>
      <c r="AY298" s="15" t="s">
        <v>131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5" t="s">
        <v>83</v>
      </c>
      <c r="BK298" s="214">
        <f>ROUND(I298*H298,2)</f>
        <v>0</v>
      </c>
      <c r="BL298" s="15" t="s">
        <v>214</v>
      </c>
      <c r="BM298" s="213" t="s">
        <v>672</v>
      </c>
    </row>
    <row r="299" s="2" customFormat="1">
      <c r="A299" s="36"/>
      <c r="B299" s="37"/>
      <c r="C299" s="38"/>
      <c r="D299" s="215" t="s">
        <v>141</v>
      </c>
      <c r="E299" s="38"/>
      <c r="F299" s="216" t="s">
        <v>673</v>
      </c>
      <c r="G299" s="38"/>
      <c r="H299" s="38"/>
      <c r="I299" s="217"/>
      <c r="J299" s="38"/>
      <c r="K299" s="38"/>
      <c r="L299" s="42"/>
      <c r="M299" s="218"/>
      <c r="N299" s="219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141</v>
      </c>
      <c r="AU299" s="15" t="s">
        <v>85</v>
      </c>
    </row>
    <row r="300" s="12" customFormat="1" ht="22.8" customHeight="1">
      <c r="A300" s="12"/>
      <c r="B300" s="186"/>
      <c r="C300" s="187"/>
      <c r="D300" s="188" t="s">
        <v>74</v>
      </c>
      <c r="E300" s="200" t="s">
        <v>674</v>
      </c>
      <c r="F300" s="200" t="s">
        <v>675</v>
      </c>
      <c r="G300" s="187"/>
      <c r="H300" s="187"/>
      <c r="I300" s="190"/>
      <c r="J300" s="201">
        <f>BK300</f>
        <v>0</v>
      </c>
      <c r="K300" s="187"/>
      <c r="L300" s="192"/>
      <c r="M300" s="193"/>
      <c r="N300" s="194"/>
      <c r="O300" s="194"/>
      <c r="P300" s="195">
        <f>SUM(P301:P332)</f>
        <v>0</v>
      </c>
      <c r="Q300" s="194"/>
      <c r="R300" s="195">
        <f>SUM(R301:R332)</f>
        <v>0.01058825</v>
      </c>
      <c r="S300" s="194"/>
      <c r="T300" s="196">
        <f>SUM(T301:T332)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7" t="s">
        <v>85</v>
      </c>
      <c r="AT300" s="198" t="s">
        <v>74</v>
      </c>
      <c r="AU300" s="198" t="s">
        <v>83</v>
      </c>
      <c r="AY300" s="197" t="s">
        <v>131</v>
      </c>
      <c r="BK300" s="199">
        <f>SUM(BK301:BK332)</f>
        <v>0</v>
      </c>
    </row>
    <row r="301" s="2" customFormat="1" ht="24.15" customHeight="1">
      <c r="A301" s="36"/>
      <c r="B301" s="37"/>
      <c r="C301" s="202" t="s">
        <v>676</v>
      </c>
      <c r="D301" s="202" t="s">
        <v>134</v>
      </c>
      <c r="E301" s="203" t="s">
        <v>677</v>
      </c>
      <c r="F301" s="204" t="s">
        <v>678</v>
      </c>
      <c r="G301" s="205" t="s">
        <v>145</v>
      </c>
      <c r="H301" s="206">
        <v>2.4249999999999998</v>
      </c>
      <c r="I301" s="207"/>
      <c r="J301" s="208">
        <f>ROUND(I301*H301,2)</f>
        <v>0</v>
      </c>
      <c r="K301" s="204" t="s">
        <v>138</v>
      </c>
      <c r="L301" s="42"/>
      <c r="M301" s="209" t="s">
        <v>21</v>
      </c>
      <c r="N301" s="210" t="s">
        <v>46</v>
      </c>
      <c r="O301" s="82"/>
      <c r="P301" s="211">
        <f>O301*H301</f>
        <v>0</v>
      </c>
      <c r="Q301" s="211">
        <v>8.0000000000000007E-05</v>
      </c>
      <c r="R301" s="211">
        <f>Q301*H301</f>
        <v>0.000194</v>
      </c>
      <c r="S301" s="211">
        <v>0</v>
      </c>
      <c r="T301" s="212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13" t="s">
        <v>214</v>
      </c>
      <c r="AT301" s="213" t="s">
        <v>134</v>
      </c>
      <c r="AU301" s="213" t="s">
        <v>85</v>
      </c>
      <c r="AY301" s="15" t="s">
        <v>131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5" t="s">
        <v>83</v>
      </c>
      <c r="BK301" s="214">
        <f>ROUND(I301*H301,2)</f>
        <v>0</v>
      </c>
      <c r="BL301" s="15" t="s">
        <v>214</v>
      </c>
      <c r="BM301" s="213" t="s">
        <v>679</v>
      </c>
    </row>
    <row r="302" s="2" customFormat="1">
      <c r="A302" s="36"/>
      <c r="B302" s="37"/>
      <c r="C302" s="38"/>
      <c r="D302" s="215" t="s">
        <v>141</v>
      </c>
      <c r="E302" s="38"/>
      <c r="F302" s="216" t="s">
        <v>680</v>
      </c>
      <c r="G302" s="38"/>
      <c r="H302" s="38"/>
      <c r="I302" s="217"/>
      <c r="J302" s="38"/>
      <c r="K302" s="38"/>
      <c r="L302" s="42"/>
      <c r="M302" s="218"/>
      <c r="N302" s="219"/>
      <c r="O302" s="82"/>
      <c r="P302" s="82"/>
      <c r="Q302" s="82"/>
      <c r="R302" s="82"/>
      <c r="S302" s="82"/>
      <c r="T302" s="83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141</v>
      </c>
      <c r="AU302" s="15" t="s">
        <v>85</v>
      </c>
    </row>
    <row r="303" s="2" customFormat="1" ht="16.5" customHeight="1">
      <c r="A303" s="36"/>
      <c r="B303" s="37"/>
      <c r="C303" s="202" t="s">
        <v>681</v>
      </c>
      <c r="D303" s="202" t="s">
        <v>134</v>
      </c>
      <c r="E303" s="203" t="s">
        <v>682</v>
      </c>
      <c r="F303" s="204" t="s">
        <v>683</v>
      </c>
      <c r="G303" s="205" t="s">
        <v>145</v>
      </c>
      <c r="H303" s="206">
        <v>2.4249999999999998</v>
      </c>
      <c r="I303" s="207"/>
      <c r="J303" s="208">
        <f>ROUND(I303*H303,2)</f>
        <v>0</v>
      </c>
      <c r="K303" s="204" t="s">
        <v>138</v>
      </c>
      <c r="L303" s="42"/>
      <c r="M303" s="209" t="s">
        <v>21</v>
      </c>
      <c r="N303" s="210" t="s">
        <v>46</v>
      </c>
      <c r="O303" s="82"/>
      <c r="P303" s="211">
        <f>O303*H303</f>
        <v>0</v>
      </c>
      <c r="Q303" s="211">
        <v>0.00017000000000000001</v>
      </c>
      <c r="R303" s="211">
        <f>Q303*H303</f>
        <v>0.00041225000000000002</v>
      </c>
      <c r="S303" s="211">
        <v>0</v>
      </c>
      <c r="T303" s="212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13" t="s">
        <v>214</v>
      </c>
      <c r="AT303" s="213" t="s">
        <v>134</v>
      </c>
      <c r="AU303" s="213" t="s">
        <v>85</v>
      </c>
      <c r="AY303" s="15" t="s">
        <v>131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5" t="s">
        <v>83</v>
      </c>
      <c r="BK303" s="214">
        <f>ROUND(I303*H303,2)</f>
        <v>0</v>
      </c>
      <c r="BL303" s="15" t="s">
        <v>214</v>
      </c>
      <c r="BM303" s="213" t="s">
        <v>684</v>
      </c>
    </row>
    <row r="304" s="2" customFormat="1">
      <c r="A304" s="36"/>
      <c r="B304" s="37"/>
      <c r="C304" s="38"/>
      <c r="D304" s="215" t="s">
        <v>141</v>
      </c>
      <c r="E304" s="38"/>
      <c r="F304" s="216" t="s">
        <v>685</v>
      </c>
      <c r="G304" s="38"/>
      <c r="H304" s="38"/>
      <c r="I304" s="217"/>
      <c r="J304" s="38"/>
      <c r="K304" s="38"/>
      <c r="L304" s="42"/>
      <c r="M304" s="218"/>
      <c r="N304" s="219"/>
      <c r="O304" s="82"/>
      <c r="P304" s="82"/>
      <c r="Q304" s="82"/>
      <c r="R304" s="82"/>
      <c r="S304" s="82"/>
      <c r="T304" s="83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141</v>
      </c>
      <c r="AU304" s="15" t="s">
        <v>85</v>
      </c>
    </row>
    <row r="305" s="2" customFormat="1" ht="16.5" customHeight="1">
      <c r="A305" s="36"/>
      <c r="B305" s="37"/>
      <c r="C305" s="202" t="s">
        <v>686</v>
      </c>
      <c r="D305" s="202" t="s">
        <v>134</v>
      </c>
      <c r="E305" s="203" t="s">
        <v>687</v>
      </c>
      <c r="F305" s="204" t="s">
        <v>688</v>
      </c>
      <c r="G305" s="205" t="s">
        <v>145</v>
      </c>
      <c r="H305" s="206">
        <v>2.4249999999999998</v>
      </c>
      <c r="I305" s="207"/>
      <c r="J305" s="208">
        <f>ROUND(I305*H305,2)</f>
        <v>0</v>
      </c>
      <c r="K305" s="204" t="s">
        <v>138</v>
      </c>
      <c r="L305" s="42"/>
      <c r="M305" s="209" t="s">
        <v>21</v>
      </c>
      <c r="N305" s="210" t="s">
        <v>46</v>
      </c>
      <c r="O305" s="82"/>
      <c r="P305" s="211">
        <f>O305*H305</f>
        <v>0</v>
      </c>
      <c r="Q305" s="211">
        <v>0.00012</v>
      </c>
      <c r="R305" s="211">
        <f>Q305*H305</f>
        <v>0.00029099999999999997</v>
      </c>
      <c r="S305" s="211">
        <v>0</v>
      </c>
      <c r="T305" s="212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13" t="s">
        <v>214</v>
      </c>
      <c r="AT305" s="213" t="s">
        <v>134</v>
      </c>
      <c r="AU305" s="213" t="s">
        <v>85</v>
      </c>
      <c r="AY305" s="15" t="s">
        <v>131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5" t="s">
        <v>83</v>
      </c>
      <c r="BK305" s="214">
        <f>ROUND(I305*H305,2)</f>
        <v>0</v>
      </c>
      <c r="BL305" s="15" t="s">
        <v>214</v>
      </c>
      <c r="BM305" s="213" t="s">
        <v>689</v>
      </c>
    </row>
    <row r="306" s="2" customFormat="1">
      <c r="A306" s="36"/>
      <c r="B306" s="37"/>
      <c r="C306" s="38"/>
      <c r="D306" s="215" t="s">
        <v>141</v>
      </c>
      <c r="E306" s="38"/>
      <c r="F306" s="216" t="s">
        <v>690</v>
      </c>
      <c r="G306" s="38"/>
      <c r="H306" s="38"/>
      <c r="I306" s="217"/>
      <c r="J306" s="38"/>
      <c r="K306" s="38"/>
      <c r="L306" s="42"/>
      <c r="M306" s="218"/>
      <c r="N306" s="219"/>
      <c r="O306" s="82"/>
      <c r="P306" s="82"/>
      <c r="Q306" s="82"/>
      <c r="R306" s="82"/>
      <c r="S306" s="82"/>
      <c r="T306" s="83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141</v>
      </c>
      <c r="AU306" s="15" t="s">
        <v>85</v>
      </c>
    </row>
    <row r="307" s="2" customFormat="1" ht="16.5" customHeight="1">
      <c r="A307" s="36"/>
      <c r="B307" s="37"/>
      <c r="C307" s="202" t="s">
        <v>691</v>
      </c>
      <c r="D307" s="202" t="s">
        <v>134</v>
      </c>
      <c r="E307" s="203" t="s">
        <v>692</v>
      </c>
      <c r="F307" s="204" t="s">
        <v>693</v>
      </c>
      <c r="G307" s="205" t="s">
        <v>145</v>
      </c>
      <c r="H307" s="206">
        <v>2.4249999999999998</v>
      </c>
      <c r="I307" s="207"/>
      <c r="J307" s="208">
        <f>ROUND(I307*H307,2)</f>
        <v>0</v>
      </c>
      <c r="K307" s="204" t="s">
        <v>138</v>
      </c>
      <c r="L307" s="42"/>
      <c r="M307" s="209" t="s">
        <v>21</v>
      </c>
      <c r="N307" s="210" t="s">
        <v>46</v>
      </c>
      <c r="O307" s="82"/>
      <c r="P307" s="211">
        <f>O307*H307</f>
        <v>0</v>
      </c>
      <c r="Q307" s="211">
        <v>0.00012</v>
      </c>
      <c r="R307" s="211">
        <f>Q307*H307</f>
        <v>0.00029099999999999997</v>
      </c>
      <c r="S307" s="211">
        <v>0</v>
      </c>
      <c r="T307" s="21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13" t="s">
        <v>139</v>
      </c>
      <c r="AT307" s="213" t="s">
        <v>134</v>
      </c>
      <c r="AU307" s="213" t="s">
        <v>85</v>
      </c>
      <c r="AY307" s="15" t="s">
        <v>131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5" t="s">
        <v>83</v>
      </c>
      <c r="BK307" s="214">
        <f>ROUND(I307*H307,2)</f>
        <v>0</v>
      </c>
      <c r="BL307" s="15" t="s">
        <v>139</v>
      </c>
      <c r="BM307" s="213" t="s">
        <v>694</v>
      </c>
    </row>
    <row r="308" s="2" customFormat="1">
      <c r="A308" s="36"/>
      <c r="B308" s="37"/>
      <c r="C308" s="38"/>
      <c r="D308" s="215" t="s">
        <v>141</v>
      </c>
      <c r="E308" s="38"/>
      <c r="F308" s="216" t="s">
        <v>695</v>
      </c>
      <c r="G308" s="38"/>
      <c r="H308" s="38"/>
      <c r="I308" s="217"/>
      <c r="J308" s="38"/>
      <c r="K308" s="38"/>
      <c r="L308" s="42"/>
      <c r="M308" s="218"/>
      <c r="N308" s="219"/>
      <c r="O308" s="82"/>
      <c r="P308" s="82"/>
      <c r="Q308" s="82"/>
      <c r="R308" s="82"/>
      <c r="S308" s="82"/>
      <c r="T308" s="83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141</v>
      </c>
      <c r="AU308" s="15" t="s">
        <v>85</v>
      </c>
    </row>
    <row r="309" s="2" customFormat="1" ht="16.5" customHeight="1">
      <c r="A309" s="36"/>
      <c r="B309" s="37"/>
      <c r="C309" s="202" t="s">
        <v>696</v>
      </c>
      <c r="D309" s="202" t="s">
        <v>134</v>
      </c>
      <c r="E309" s="203" t="s">
        <v>697</v>
      </c>
      <c r="F309" s="204" t="s">
        <v>698</v>
      </c>
      <c r="G309" s="205" t="s">
        <v>145</v>
      </c>
      <c r="H309" s="206">
        <v>7.2000000000000002</v>
      </c>
      <c r="I309" s="207"/>
      <c r="J309" s="208">
        <f>ROUND(I309*H309,2)</f>
        <v>0</v>
      </c>
      <c r="K309" s="204" t="s">
        <v>138</v>
      </c>
      <c r="L309" s="42"/>
      <c r="M309" s="209" t="s">
        <v>21</v>
      </c>
      <c r="N309" s="210" t="s">
        <v>46</v>
      </c>
      <c r="O309" s="82"/>
      <c r="P309" s="211">
        <f>O309*H309</f>
        <v>0</v>
      </c>
      <c r="Q309" s="211">
        <v>9.0000000000000006E-05</v>
      </c>
      <c r="R309" s="211">
        <f>Q309*H309</f>
        <v>0.00064800000000000003</v>
      </c>
      <c r="S309" s="211">
        <v>0</v>
      </c>
      <c r="T309" s="212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13" t="s">
        <v>214</v>
      </c>
      <c r="AT309" s="213" t="s">
        <v>134</v>
      </c>
      <c r="AU309" s="213" t="s">
        <v>85</v>
      </c>
      <c r="AY309" s="15" t="s">
        <v>131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5" t="s">
        <v>83</v>
      </c>
      <c r="BK309" s="214">
        <f>ROUND(I309*H309,2)</f>
        <v>0</v>
      </c>
      <c r="BL309" s="15" t="s">
        <v>214</v>
      </c>
      <c r="BM309" s="213" t="s">
        <v>699</v>
      </c>
    </row>
    <row r="310" s="2" customFormat="1">
      <c r="A310" s="36"/>
      <c r="B310" s="37"/>
      <c r="C310" s="38"/>
      <c r="D310" s="215" t="s">
        <v>141</v>
      </c>
      <c r="E310" s="38"/>
      <c r="F310" s="216" t="s">
        <v>700</v>
      </c>
      <c r="G310" s="38"/>
      <c r="H310" s="38"/>
      <c r="I310" s="217"/>
      <c r="J310" s="38"/>
      <c r="K310" s="38"/>
      <c r="L310" s="42"/>
      <c r="M310" s="218"/>
      <c r="N310" s="219"/>
      <c r="O310" s="82"/>
      <c r="P310" s="82"/>
      <c r="Q310" s="82"/>
      <c r="R310" s="82"/>
      <c r="S310" s="82"/>
      <c r="T310" s="83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141</v>
      </c>
      <c r="AU310" s="15" t="s">
        <v>85</v>
      </c>
    </row>
    <row r="311" s="2" customFormat="1" ht="16.5" customHeight="1">
      <c r="A311" s="36"/>
      <c r="B311" s="37"/>
      <c r="C311" s="202" t="s">
        <v>701</v>
      </c>
      <c r="D311" s="202" t="s">
        <v>134</v>
      </c>
      <c r="E311" s="203" t="s">
        <v>702</v>
      </c>
      <c r="F311" s="204" t="s">
        <v>703</v>
      </c>
      <c r="G311" s="205" t="s">
        <v>145</v>
      </c>
      <c r="H311" s="206">
        <v>7.2000000000000002</v>
      </c>
      <c r="I311" s="207"/>
      <c r="J311" s="208">
        <f>ROUND(I311*H311,2)</f>
        <v>0</v>
      </c>
      <c r="K311" s="204" t="s">
        <v>138</v>
      </c>
      <c r="L311" s="42"/>
      <c r="M311" s="209" t="s">
        <v>21</v>
      </c>
      <c r="N311" s="210" t="s">
        <v>46</v>
      </c>
      <c r="O311" s="82"/>
      <c r="P311" s="211">
        <f>O311*H311</f>
        <v>0</v>
      </c>
      <c r="Q311" s="211">
        <v>0.00023000000000000001</v>
      </c>
      <c r="R311" s="211">
        <f>Q311*H311</f>
        <v>0.0016560000000000001</v>
      </c>
      <c r="S311" s="211">
        <v>0</v>
      </c>
      <c r="T311" s="212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13" t="s">
        <v>214</v>
      </c>
      <c r="AT311" s="213" t="s">
        <v>134</v>
      </c>
      <c r="AU311" s="213" t="s">
        <v>85</v>
      </c>
      <c r="AY311" s="15" t="s">
        <v>131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15" t="s">
        <v>83</v>
      </c>
      <c r="BK311" s="214">
        <f>ROUND(I311*H311,2)</f>
        <v>0</v>
      </c>
      <c r="BL311" s="15" t="s">
        <v>214</v>
      </c>
      <c r="BM311" s="213" t="s">
        <v>704</v>
      </c>
    </row>
    <row r="312" s="2" customFormat="1">
      <c r="A312" s="36"/>
      <c r="B312" s="37"/>
      <c r="C312" s="38"/>
      <c r="D312" s="215" t="s">
        <v>141</v>
      </c>
      <c r="E312" s="38"/>
      <c r="F312" s="216" t="s">
        <v>705</v>
      </c>
      <c r="G312" s="38"/>
      <c r="H312" s="38"/>
      <c r="I312" s="217"/>
      <c r="J312" s="38"/>
      <c r="K312" s="38"/>
      <c r="L312" s="42"/>
      <c r="M312" s="218"/>
      <c r="N312" s="219"/>
      <c r="O312" s="82"/>
      <c r="P312" s="82"/>
      <c r="Q312" s="82"/>
      <c r="R312" s="82"/>
      <c r="S312" s="82"/>
      <c r="T312" s="83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141</v>
      </c>
      <c r="AU312" s="15" t="s">
        <v>85</v>
      </c>
    </row>
    <row r="313" s="2" customFormat="1" ht="24.15" customHeight="1">
      <c r="A313" s="36"/>
      <c r="B313" s="37"/>
      <c r="C313" s="202" t="s">
        <v>706</v>
      </c>
      <c r="D313" s="202" t="s">
        <v>134</v>
      </c>
      <c r="E313" s="203" t="s">
        <v>707</v>
      </c>
      <c r="F313" s="204" t="s">
        <v>708</v>
      </c>
      <c r="G313" s="205" t="s">
        <v>186</v>
      </c>
      <c r="H313" s="206">
        <v>26.100000000000001</v>
      </c>
      <c r="I313" s="207"/>
      <c r="J313" s="208">
        <f>ROUND(I313*H313,2)</f>
        <v>0</v>
      </c>
      <c r="K313" s="204" t="s">
        <v>138</v>
      </c>
      <c r="L313" s="42"/>
      <c r="M313" s="209" t="s">
        <v>21</v>
      </c>
      <c r="N313" s="210" t="s">
        <v>46</v>
      </c>
      <c r="O313" s="82"/>
      <c r="P313" s="211">
        <f>O313*H313</f>
        <v>0</v>
      </c>
      <c r="Q313" s="211">
        <v>1.0000000000000001E-05</v>
      </c>
      <c r="R313" s="211">
        <f>Q313*H313</f>
        <v>0.00026100000000000006</v>
      </c>
      <c r="S313" s="211">
        <v>0</v>
      </c>
      <c r="T313" s="212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13" t="s">
        <v>214</v>
      </c>
      <c r="AT313" s="213" t="s">
        <v>134</v>
      </c>
      <c r="AU313" s="213" t="s">
        <v>85</v>
      </c>
      <c r="AY313" s="15" t="s">
        <v>131</v>
      </c>
      <c r="BE313" s="214">
        <f>IF(N313="základní",J313,0)</f>
        <v>0</v>
      </c>
      <c r="BF313" s="214">
        <f>IF(N313="snížená",J313,0)</f>
        <v>0</v>
      </c>
      <c r="BG313" s="214">
        <f>IF(N313="zákl. přenesená",J313,0)</f>
        <v>0</v>
      </c>
      <c r="BH313" s="214">
        <f>IF(N313="sníž. přenesená",J313,0)</f>
        <v>0</v>
      </c>
      <c r="BI313" s="214">
        <f>IF(N313="nulová",J313,0)</f>
        <v>0</v>
      </c>
      <c r="BJ313" s="15" t="s">
        <v>83</v>
      </c>
      <c r="BK313" s="214">
        <f>ROUND(I313*H313,2)</f>
        <v>0</v>
      </c>
      <c r="BL313" s="15" t="s">
        <v>214</v>
      </c>
      <c r="BM313" s="213" t="s">
        <v>709</v>
      </c>
    </row>
    <row r="314" s="2" customFormat="1">
      <c r="A314" s="36"/>
      <c r="B314" s="37"/>
      <c r="C314" s="38"/>
      <c r="D314" s="215" t="s">
        <v>141</v>
      </c>
      <c r="E314" s="38"/>
      <c r="F314" s="216" t="s">
        <v>710</v>
      </c>
      <c r="G314" s="38"/>
      <c r="H314" s="38"/>
      <c r="I314" s="217"/>
      <c r="J314" s="38"/>
      <c r="K314" s="38"/>
      <c r="L314" s="42"/>
      <c r="M314" s="218"/>
      <c r="N314" s="219"/>
      <c r="O314" s="82"/>
      <c r="P314" s="82"/>
      <c r="Q314" s="82"/>
      <c r="R314" s="82"/>
      <c r="S314" s="82"/>
      <c r="T314" s="83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141</v>
      </c>
      <c r="AU314" s="15" t="s">
        <v>85</v>
      </c>
    </row>
    <row r="315" s="2" customFormat="1" ht="24.15" customHeight="1">
      <c r="A315" s="36"/>
      <c r="B315" s="37"/>
      <c r="C315" s="202" t="s">
        <v>711</v>
      </c>
      <c r="D315" s="202" t="s">
        <v>134</v>
      </c>
      <c r="E315" s="203" t="s">
        <v>712</v>
      </c>
      <c r="F315" s="204" t="s">
        <v>713</v>
      </c>
      <c r="G315" s="205" t="s">
        <v>186</v>
      </c>
      <c r="H315" s="206">
        <v>26.100000000000001</v>
      </c>
      <c r="I315" s="207"/>
      <c r="J315" s="208">
        <f>ROUND(I315*H315,2)</f>
        <v>0</v>
      </c>
      <c r="K315" s="204" t="s">
        <v>138</v>
      </c>
      <c r="L315" s="42"/>
      <c r="M315" s="209" t="s">
        <v>21</v>
      </c>
      <c r="N315" s="210" t="s">
        <v>46</v>
      </c>
      <c r="O315" s="82"/>
      <c r="P315" s="211">
        <f>O315*H315</f>
        <v>0</v>
      </c>
      <c r="Q315" s="211">
        <v>2.0000000000000002E-05</v>
      </c>
      <c r="R315" s="211">
        <f>Q315*H315</f>
        <v>0.00052200000000000011</v>
      </c>
      <c r="S315" s="211">
        <v>0</v>
      </c>
      <c r="T315" s="212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13" t="s">
        <v>214</v>
      </c>
      <c r="AT315" s="213" t="s">
        <v>134</v>
      </c>
      <c r="AU315" s="213" t="s">
        <v>85</v>
      </c>
      <c r="AY315" s="15" t="s">
        <v>131</v>
      </c>
      <c r="BE315" s="214">
        <f>IF(N315="základní",J315,0)</f>
        <v>0</v>
      </c>
      <c r="BF315" s="214">
        <f>IF(N315="snížená",J315,0)</f>
        <v>0</v>
      </c>
      <c r="BG315" s="214">
        <f>IF(N315="zákl. přenesená",J315,0)</f>
        <v>0</v>
      </c>
      <c r="BH315" s="214">
        <f>IF(N315="sníž. přenesená",J315,0)</f>
        <v>0</v>
      </c>
      <c r="BI315" s="214">
        <f>IF(N315="nulová",J315,0)</f>
        <v>0</v>
      </c>
      <c r="BJ315" s="15" t="s">
        <v>83</v>
      </c>
      <c r="BK315" s="214">
        <f>ROUND(I315*H315,2)</f>
        <v>0</v>
      </c>
      <c r="BL315" s="15" t="s">
        <v>214</v>
      </c>
      <c r="BM315" s="213" t="s">
        <v>714</v>
      </c>
    </row>
    <row r="316" s="2" customFormat="1">
      <c r="A316" s="36"/>
      <c r="B316" s="37"/>
      <c r="C316" s="38"/>
      <c r="D316" s="215" t="s">
        <v>141</v>
      </c>
      <c r="E316" s="38"/>
      <c r="F316" s="216" t="s">
        <v>715</v>
      </c>
      <c r="G316" s="38"/>
      <c r="H316" s="38"/>
      <c r="I316" s="217"/>
      <c r="J316" s="38"/>
      <c r="K316" s="38"/>
      <c r="L316" s="42"/>
      <c r="M316" s="218"/>
      <c r="N316" s="219"/>
      <c r="O316" s="82"/>
      <c r="P316" s="82"/>
      <c r="Q316" s="82"/>
      <c r="R316" s="82"/>
      <c r="S316" s="82"/>
      <c r="T316" s="83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141</v>
      </c>
      <c r="AU316" s="15" t="s">
        <v>85</v>
      </c>
    </row>
    <row r="317" s="2" customFormat="1" ht="24.15" customHeight="1">
      <c r="A317" s="36"/>
      <c r="B317" s="37"/>
      <c r="C317" s="202" t="s">
        <v>716</v>
      </c>
      <c r="D317" s="202" t="s">
        <v>134</v>
      </c>
      <c r="E317" s="203" t="s">
        <v>717</v>
      </c>
      <c r="F317" s="204" t="s">
        <v>718</v>
      </c>
      <c r="G317" s="205" t="s">
        <v>186</v>
      </c>
      <c r="H317" s="206">
        <v>4.2999999999999998</v>
      </c>
      <c r="I317" s="207"/>
      <c r="J317" s="208">
        <f>ROUND(I317*H317,2)</f>
        <v>0</v>
      </c>
      <c r="K317" s="204" t="s">
        <v>138</v>
      </c>
      <c r="L317" s="42"/>
      <c r="M317" s="209" t="s">
        <v>21</v>
      </c>
      <c r="N317" s="210" t="s">
        <v>46</v>
      </c>
      <c r="O317" s="82"/>
      <c r="P317" s="211">
        <f>O317*H317</f>
        <v>0</v>
      </c>
      <c r="Q317" s="211">
        <v>1.0000000000000001E-05</v>
      </c>
      <c r="R317" s="211">
        <f>Q317*H317</f>
        <v>4.3000000000000002E-05</v>
      </c>
      <c r="S317" s="211">
        <v>0</v>
      </c>
      <c r="T317" s="212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13" t="s">
        <v>214</v>
      </c>
      <c r="AT317" s="213" t="s">
        <v>134</v>
      </c>
      <c r="AU317" s="213" t="s">
        <v>85</v>
      </c>
      <c r="AY317" s="15" t="s">
        <v>131</v>
      </c>
      <c r="BE317" s="214">
        <f>IF(N317="základní",J317,0)</f>
        <v>0</v>
      </c>
      <c r="BF317" s="214">
        <f>IF(N317="snížená",J317,0)</f>
        <v>0</v>
      </c>
      <c r="BG317" s="214">
        <f>IF(N317="zákl. přenesená",J317,0)</f>
        <v>0</v>
      </c>
      <c r="BH317" s="214">
        <f>IF(N317="sníž. přenesená",J317,0)</f>
        <v>0</v>
      </c>
      <c r="BI317" s="214">
        <f>IF(N317="nulová",J317,0)</f>
        <v>0</v>
      </c>
      <c r="BJ317" s="15" t="s">
        <v>83</v>
      </c>
      <c r="BK317" s="214">
        <f>ROUND(I317*H317,2)</f>
        <v>0</v>
      </c>
      <c r="BL317" s="15" t="s">
        <v>214</v>
      </c>
      <c r="BM317" s="213" t="s">
        <v>719</v>
      </c>
    </row>
    <row r="318" s="2" customFormat="1">
      <c r="A318" s="36"/>
      <c r="B318" s="37"/>
      <c r="C318" s="38"/>
      <c r="D318" s="215" t="s">
        <v>141</v>
      </c>
      <c r="E318" s="38"/>
      <c r="F318" s="216" t="s">
        <v>720</v>
      </c>
      <c r="G318" s="38"/>
      <c r="H318" s="38"/>
      <c r="I318" s="217"/>
      <c r="J318" s="38"/>
      <c r="K318" s="38"/>
      <c r="L318" s="42"/>
      <c r="M318" s="218"/>
      <c r="N318" s="219"/>
      <c r="O318" s="82"/>
      <c r="P318" s="82"/>
      <c r="Q318" s="82"/>
      <c r="R318" s="82"/>
      <c r="S318" s="82"/>
      <c r="T318" s="83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141</v>
      </c>
      <c r="AU318" s="15" t="s">
        <v>85</v>
      </c>
    </row>
    <row r="319" s="2" customFormat="1" ht="24.15" customHeight="1">
      <c r="A319" s="36"/>
      <c r="B319" s="37"/>
      <c r="C319" s="202" t="s">
        <v>721</v>
      </c>
      <c r="D319" s="202" t="s">
        <v>134</v>
      </c>
      <c r="E319" s="203" t="s">
        <v>722</v>
      </c>
      <c r="F319" s="204" t="s">
        <v>723</v>
      </c>
      <c r="G319" s="205" t="s">
        <v>186</v>
      </c>
      <c r="H319" s="206">
        <v>4.2999999999999998</v>
      </c>
      <c r="I319" s="207"/>
      <c r="J319" s="208">
        <f>ROUND(I319*H319,2)</f>
        <v>0</v>
      </c>
      <c r="K319" s="204" t="s">
        <v>138</v>
      </c>
      <c r="L319" s="42"/>
      <c r="M319" s="209" t="s">
        <v>21</v>
      </c>
      <c r="N319" s="210" t="s">
        <v>46</v>
      </c>
      <c r="O319" s="82"/>
      <c r="P319" s="211">
        <f>O319*H319</f>
        <v>0</v>
      </c>
      <c r="Q319" s="211">
        <v>3.0000000000000001E-05</v>
      </c>
      <c r="R319" s="211">
        <f>Q319*H319</f>
        <v>0.00012899999999999999</v>
      </c>
      <c r="S319" s="211">
        <v>0</v>
      </c>
      <c r="T319" s="212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13" t="s">
        <v>214</v>
      </c>
      <c r="AT319" s="213" t="s">
        <v>134</v>
      </c>
      <c r="AU319" s="213" t="s">
        <v>85</v>
      </c>
      <c r="AY319" s="15" t="s">
        <v>131</v>
      </c>
      <c r="BE319" s="214">
        <f>IF(N319="základní",J319,0)</f>
        <v>0</v>
      </c>
      <c r="BF319" s="214">
        <f>IF(N319="snížená",J319,0)</f>
        <v>0</v>
      </c>
      <c r="BG319" s="214">
        <f>IF(N319="zákl. přenesená",J319,0)</f>
        <v>0</v>
      </c>
      <c r="BH319" s="214">
        <f>IF(N319="sníž. přenesená",J319,0)</f>
        <v>0</v>
      </c>
      <c r="BI319" s="214">
        <f>IF(N319="nulová",J319,0)</f>
        <v>0</v>
      </c>
      <c r="BJ319" s="15" t="s">
        <v>83</v>
      </c>
      <c r="BK319" s="214">
        <f>ROUND(I319*H319,2)</f>
        <v>0</v>
      </c>
      <c r="BL319" s="15" t="s">
        <v>214</v>
      </c>
      <c r="BM319" s="213" t="s">
        <v>724</v>
      </c>
    </row>
    <row r="320" s="2" customFormat="1">
      <c r="A320" s="36"/>
      <c r="B320" s="37"/>
      <c r="C320" s="38"/>
      <c r="D320" s="215" t="s">
        <v>141</v>
      </c>
      <c r="E320" s="38"/>
      <c r="F320" s="216" t="s">
        <v>725</v>
      </c>
      <c r="G320" s="38"/>
      <c r="H320" s="38"/>
      <c r="I320" s="217"/>
      <c r="J320" s="38"/>
      <c r="K320" s="38"/>
      <c r="L320" s="42"/>
      <c r="M320" s="218"/>
      <c r="N320" s="219"/>
      <c r="O320" s="82"/>
      <c r="P320" s="82"/>
      <c r="Q320" s="82"/>
      <c r="R320" s="82"/>
      <c r="S320" s="82"/>
      <c r="T320" s="83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5" t="s">
        <v>141</v>
      </c>
      <c r="AU320" s="15" t="s">
        <v>85</v>
      </c>
    </row>
    <row r="321" s="2" customFormat="1" ht="16.5" customHeight="1">
      <c r="A321" s="36"/>
      <c r="B321" s="37"/>
      <c r="C321" s="202" t="s">
        <v>726</v>
      </c>
      <c r="D321" s="202" t="s">
        <v>134</v>
      </c>
      <c r="E321" s="203" t="s">
        <v>727</v>
      </c>
      <c r="F321" s="204" t="s">
        <v>728</v>
      </c>
      <c r="G321" s="205" t="s">
        <v>145</v>
      </c>
      <c r="H321" s="206">
        <v>7.2000000000000002</v>
      </c>
      <c r="I321" s="207"/>
      <c r="J321" s="208">
        <f>ROUND(I321*H321,2)</f>
        <v>0</v>
      </c>
      <c r="K321" s="204" t="s">
        <v>138</v>
      </c>
      <c r="L321" s="42"/>
      <c r="M321" s="209" t="s">
        <v>21</v>
      </c>
      <c r="N321" s="210" t="s">
        <v>46</v>
      </c>
      <c r="O321" s="82"/>
      <c r="P321" s="211">
        <f>O321*H321</f>
        <v>0</v>
      </c>
      <c r="Q321" s="211">
        <v>0.00017000000000000001</v>
      </c>
      <c r="R321" s="211">
        <f>Q321*H321</f>
        <v>0.001224</v>
      </c>
      <c r="S321" s="211">
        <v>0</v>
      </c>
      <c r="T321" s="212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13" t="s">
        <v>214</v>
      </c>
      <c r="AT321" s="213" t="s">
        <v>134</v>
      </c>
      <c r="AU321" s="213" t="s">
        <v>85</v>
      </c>
      <c r="AY321" s="15" t="s">
        <v>131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5" t="s">
        <v>83</v>
      </c>
      <c r="BK321" s="214">
        <f>ROUND(I321*H321,2)</f>
        <v>0</v>
      </c>
      <c r="BL321" s="15" t="s">
        <v>214</v>
      </c>
      <c r="BM321" s="213" t="s">
        <v>729</v>
      </c>
    </row>
    <row r="322" s="2" customFormat="1">
      <c r="A322" s="36"/>
      <c r="B322" s="37"/>
      <c r="C322" s="38"/>
      <c r="D322" s="215" t="s">
        <v>141</v>
      </c>
      <c r="E322" s="38"/>
      <c r="F322" s="216" t="s">
        <v>730</v>
      </c>
      <c r="G322" s="38"/>
      <c r="H322" s="38"/>
      <c r="I322" s="217"/>
      <c r="J322" s="38"/>
      <c r="K322" s="38"/>
      <c r="L322" s="42"/>
      <c r="M322" s="218"/>
      <c r="N322" s="219"/>
      <c r="O322" s="82"/>
      <c r="P322" s="82"/>
      <c r="Q322" s="82"/>
      <c r="R322" s="82"/>
      <c r="S322" s="82"/>
      <c r="T322" s="83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141</v>
      </c>
      <c r="AU322" s="15" t="s">
        <v>85</v>
      </c>
    </row>
    <row r="323" s="2" customFormat="1" ht="16.5" customHeight="1">
      <c r="A323" s="36"/>
      <c r="B323" s="37"/>
      <c r="C323" s="202" t="s">
        <v>731</v>
      </c>
      <c r="D323" s="202" t="s">
        <v>134</v>
      </c>
      <c r="E323" s="203" t="s">
        <v>732</v>
      </c>
      <c r="F323" s="204" t="s">
        <v>733</v>
      </c>
      <c r="G323" s="205" t="s">
        <v>186</v>
      </c>
      <c r="H323" s="206">
        <v>26.100000000000001</v>
      </c>
      <c r="I323" s="207"/>
      <c r="J323" s="208">
        <f>ROUND(I323*H323,2)</f>
        <v>0</v>
      </c>
      <c r="K323" s="204" t="s">
        <v>138</v>
      </c>
      <c r="L323" s="42"/>
      <c r="M323" s="209" t="s">
        <v>21</v>
      </c>
      <c r="N323" s="210" t="s">
        <v>46</v>
      </c>
      <c r="O323" s="82"/>
      <c r="P323" s="211">
        <f>O323*H323</f>
        <v>0</v>
      </c>
      <c r="Q323" s="211">
        <v>2.0000000000000002E-05</v>
      </c>
      <c r="R323" s="211">
        <f>Q323*H323</f>
        <v>0.00052200000000000011</v>
      </c>
      <c r="S323" s="211">
        <v>0</v>
      </c>
      <c r="T323" s="212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13" t="s">
        <v>214</v>
      </c>
      <c r="AT323" s="213" t="s">
        <v>134</v>
      </c>
      <c r="AU323" s="213" t="s">
        <v>85</v>
      </c>
      <c r="AY323" s="15" t="s">
        <v>131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5" t="s">
        <v>83</v>
      </c>
      <c r="BK323" s="214">
        <f>ROUND(I323*H323,2)</f>
        <v>0</v>
      </c>
      <c r="BL323" s="15" t="s">
        <v>214</v>
      </c>
      <c r="BM323" s="213" t="s">
        <v>734</v>
      </c>
    </row>
    <row r="324" s="2" customFormat="1">
      <c r="A324" s="36"/>
      <c r="B324" s="37"/>
      <c r="C324" s="38"/>
      <c r="D324" s="215" t="s">
        <v>141</v>
      </c>
      <c r="E324" s="38"/>
      <c r="F324" s="216" t="s">
        <v>735</v>
      </c>
      <c r="G324" s="38"/>
      <c r="H324" s="38"/>
      <c r="I324" s="217"/>
      <c r="J324" s="38"/>
      <c r="K324" s="38"/>
      <c r="L324" s="42"/>
      <c r="M324" s="218"/>
      <c r="N324" s="219"/>
      <c r="O324" s="82"/>
      <c r="P324" s="82"/>
      <c r="Q324" s="82"/>
      <c r="R324" s="82"/>
      <c r="S324" s="82"/>
      <c r="T324" s="83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5" t="s">
        <v>141</v>
      </c>
      <c r="AU324" s="15" t="s">
        <v>85</v>
      </c>
    </row>
    <row r="325" s="2" customFormat="1" ht="21.75" customHeight="1">
      <c r="A325" s="36"/>
      <c r="B325" s="37"/>
      <c r="C325" s="202" t="s">
        <v>736</v>
      </c>
      <c r="D325" s="202" t="s">
        <v>134</v>
      </c>
      <c r="E325" s="203" t="s">
        <v>737</v>
      </c>
      <c r="F325" s="204" t="s">
        <v>738</v>
      </c>
      <c r="G325" s="205" t="s">
        <v>186</v>
      </c>
      <c r="H325" s="206">
        <v>4.2999999999999998</v>
      </c>
      <c r="I325" s="207"/>
      <c r="J325" s="208">
        <f>ROUND(I325*H325,2)</f>
        <v>0</v>
      </c>
      <c r="K325" s="204" t="s">
        <v>138</v>
      </c>
      <c r="L325" s="42"/>
      <c r="M325" s="209" t="s">
        <v>21</v>
      </c>
      <c r="N325" s="210" t="s">
        <v>46</v>
      </c>
      <c r="O325" s="82"/>
      <c r="P325" s="211">
        <f>O325*H325</f>
        <v>0</v>
      </c>
      <c r="Q325" s="211">
        <v>4.0000000000000003E-05</v>
      </c>
      <c r="R325" s="211">
        <f>Q325*H325</f>
        <v>0.00017200000000000001</v>
      </c>
      <c r="S325" s="211">
        <v>0</v>
      </c>
      <c r="T325" s="212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13" t="s">
        <v>214</v>
      </c>
      <c r="AT325" s="213" t="s">
        <v>134</v>
      </c>
      <c r="AU325" s="213" t="s">
        <v>85</v>
      </c>
      <c r="AY325" s="15" t="s">
        <v>131</v>
      </c>
      <c r="BE325" s="214">
        <f>IF(N325="základní",J325,0)</f>
        <v>0</v>
      </c>
      <c r="BF325" s="214">
        <f>IF(N325="snížená",J325,0)</f>
        <v>0</v>
      </c>
      <c r="BG325" s="214">
        <f>IF(N325="zákl. přenesená",J325,0)</f>
        <v>0</v>
      </c>
      <c r="BH325" s="214">
        <f>IF(N325="sníž. přenesená",J325,0)</f>
        <v>0</v>
      </c>
      <c r="BI325" s="214">
        <f>IF(N325="nulová",J325,0)</f>
        <v>0</v>
      </c>
      <c r="BJ325" s="15" t="s">
        <v>83</v>
      </c>
      <c r="BK325" s="214">
        <f>ROUND(I325*H325,2)</f>
        <v>0</v>
      </c>
      <c r="BL325" s="15" t="s">
        <v>214</v>
      </c>
      <c r="BM325" s="213" t="s">
        <v>739</v>
      </c>
    </row>
    <row r="326" s="2" customFormat="1">
      <c r="A326" s="36"/>
      <c r="B326" s="37"/>
      <c r="C326" s="38"/>
      <c r="D326" s="215" t="s">
        <v>141</v>
      </c>
      <c r="E326" s="38"/>
      <c r="F326" s="216" t="s">
        <v>740</v>
      </c>
      <c r="G326" s="38"/>
      <c r="H326" s="38"/>
      <c r="I326" s="217"/>
      <c r="J326" s="38"/>
      <c r="K326" s="38"/>
      <c r="L326" s="42"/>
      <c r="M326" s="218"/>
      <c r="N326" s="219"/>
      <c r="O326" s="82"/>
      <c r="P326" s="82"/>
      <c r="Q326" s="82"/>
      <c r="R326" s="82"/>
      <c r="S326" s="82"/>
      <c r="T326" s="83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141</v>
      </c>
      <c r="AU326" s="15" t="s">
        <v>85</v>
      </c>
    </row>
    <row r="327" s="2" customFormat="1" ht="16.5" customHeight="1">
      <c r="A327" s="36"/>
      <c r="B327" s="37"/>
      <c r="C327" s="202" t="s">
        <v>741</v>
      </c>
      <c r="D327" s="202" t="s">
        <v>134</v>
      </c>
      <c r="E327" s="203" t="s">
        <v>742</v>
      </c>
      <c r="F327" s="204" t="s">
        <v>743</v>
      </c>
      <c r="G327" s="205" t="s">
        <v>145</v>
      </c>
      <c r="H327" s="206">
        <v>7.2000000000000002</v>
      </c>
      <c r="I327" s="207"/>
      <c r="J327" s="208">
        <f>ROUND(I327*H327,2)</f>
        <v>0</v>
      </c>
      <c r="K327" s="204" t="s">
        <v>138</v>
      </c>
      <c r="L327" s="42"/>
      <c r="M327" s="209" t="s">
        <v>21</v>
      </c>
      <c r="N327" s="210" t="s">
        <v>46</v>
      </c>
      <c r="O327" s="82"/>
      <c r="P327" s="211">
        <f>O327*H327</f>
        <v>0</v>
      </c>
      <c r="Q327" s="211">
        <v>0.00042999999999999999</v>
      </c>
      <c r="R327" s="211">
        <f>Q327*H327</f>
        <v>0.0030959999999999998</v>
      </c>
      <c r="S327" s="211">
        <v>0</v>
      </c>
      <c r="T327" s="212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13" t="s">
        <v>214</v>
      </c>
      <c r="AT327" s="213" t="s">
        <v>134</v>
      </c>
      <c r="AU327" s="213" t="s">
        <v>85</v>
      </c>
      <c r="AY327" s="15" t="s">
        <v>131</v>
      </c>
      <c r="BE327" s="214">
        <f>IF(N327="základní",J327,0)</f>
        <v>0</v>
      </c>
      <c r="BF327" s="214">
        <f>IF(N327="snížená",J327,0)</f>
        <v>0</v>
      </c>
      <c r="BG327" s="214">
        <f>IF(N327="zákl. přenesená",J327,0)</f>
        <v>0</v>
      </c>
      <c r="BH327" s="214">
        <f>IF(N327="sníž. přenesená",J327,0)</f>
        <v>0</v>
      </c>
      <c r="BI327" s="214">
        <f>IF(N327="nulová",J327,0)</f>
        <v>0</v>
      </c>
      <c r="BJ327" s="15" t="s">
        <v>83</v>
      </c>
      <c r="BK327" s="214">
        <f>ROUND(I327*H327,2)</f>
        <v>0</v>
      </c>
      <c r="BL327" s="15" t="s">
        <v>214</v>
      </c>
      <c r="BM327" s="213" t="s">
        <v>744</v>
      </c>
    </row>
    <row r="328" s="2" customFormat="1">
      <c r="A328" s="36"/>
      <c r="B328" s="37"/>
      <c r="C328" s="38"/>
      <c r="D328" s="215" t="s">
        <v>141</v>
      </c>
      <c r="E328" s="38"/>
      <c r="F328" s="216" t="s">
        <v>745</v>
      </c>
      <c r="G328" s="38"/>
      <c r="H328" s="38"/>
      <c r="I328" s="217"/>
      <c r="J328" s="38"/>
      <c r="K328" s="38"/>
      <c r="L328" s="42"/>
      <c r="M328" s="218"/>
      <c r="N328" s="219"/>
      <c r="O328" s="82"/>
      <c r="P328" s="82"/>
      <c r="Q328" s="82"/>
      <c r="R328" s="82"/>
      <c r="S328" s="82"/>
      <c r="T328" s="83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5" t="s">
        <v>141</v>
      </c>
      <c r="AU328" s="15" t="s">
        <v>85</v>
      </c>
    </row>
    <row r="329" s="2" customFormat="1" ht="21.75" customHeight="1">
      <c r="A329" s="36"/>
      <c r="B329" s="37"/>
      <c r="C329" s="202" t="s">
        <v>746</v>
      </c>
      <c r="D329" s="202" t="s">
        <v>134</v>
      </c>
      <c r="E329" s="203" t="s">
        <v>747</v>
      </c>
      <c r="F329" s="204" t="s">
        <v>748</v>
      </c>
      <c r="G329" s="205" t="s">
        <v>186</v>
      </c>
      <c r="H329" s="206">
        <v>26.100000000000001</v>
      </c>
      <c r="I329" s="207"/>
      <c r="J329" s="208">
        <f>ROUND(I329*H329,2)</f>
        <v>0</v>
      </c>
      <c r="K329" s="204" t="s">
        <v>138</v>
      </c>
      <c r="L329" s="42"/>
      <c r="M329" s="209" t="s">
        <v>21</v>
      </c>
      <c r="N329" s="210" t="s">
        <v>46</v>
      </c>
      <c r="O329" s="82"/>
      <c r="P329" s="211">
        <f>O329*H329</f>
        <v>0</v>
      </c>
      <c r="Q329" s="211">
        <v>3.0000000000000001E-05</v>
      </c>
      <c r="R329" s="211">
        <f>Q329*H329</f>
        <v>0.00078300000000000006</v>
      </c>
      <c r="S329" s="211">
        <v>0</v>
      </c>
      <c r="T329" s="212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13" t="s">
        <v>214</v>
      </c>
      <c r="AT329" s="213" t="s">
        <v>134</v>
      </c>
      <c r="AU329" s="213" t="s">
        <v>85</v>
      </c>
      <c r="AY329" s="15" t="s">
        <v>131</v>
      </c>
      <c r="BE329" s="214">
        <f>IF(N329="základní",J329,0)</f>
        <v>0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15" t="s">
        <v>83</v>
      </c>
      <c r="BK329" s="214">
        <f>ROUND(I329*H329,2)</f>
        <v>0</v>
      </c>
      <c r="BL329" s="15" t="s">
        <v>214</v>
      </c>
      <c r="BM329" s="213" t="s">
        <v>749</v>
      </c>
    </row>
    <row r="330" s="2" customFormat="1">
      <c r="A330" s="36"/>
      <c r="B330" s="37"/>
      <c r="C330" s="38"/>
      <c r="D330" s="215" t="s">
        <v>141</v>
      </c>
      <c r="E330" s="38"/>
      <c r="F330" s="216" t="s">
        <v>750</v>
      </c>
      <c r="G330" s="38"/>
      <c r="H330" s="38"/>
      <c r="I330" s="217"/>
      <c r="J330" s="38"/>
      <c r="K330" s="38"/>
      <c r="L330" s="42"/>
      <c r="M330" s="218"/>
      <c r="N330" s="219"/>
      <c r="O330" s="82"/>
      <c r="P330" s="82"/>
      <c r="Q330" s="82"/>
      <c r="R330" s="82"/>
      <c r="S330" s="82"/>
      <c r="T330" s="83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141</v>
      </c>
      <c r="AU330" s="15" t="s">
        <v>85</v>
      </c>
    </row>
    <row r="331" s="2" customFormat="1" ht="24.15" customHeight="1">
      <c r="A331" s="36"/>
      <c r="B331" s="37"/>
      <c r="C331" s="202" t="s">
        <v>751</v>
      </c>
      <c r="D331" s="202" t="s">
        <v>134</v>
      </c>
      <c r="E331" s="203" t="s">
        <v>752</v>
      </c>
      <c r="F331" s="204" t="s">
        <v>753</v>
      </c>
      <c r="G331" s="205" t="s">
        <v>186</v>
      </c>
      <c r="H331" s="206">
        <v>4.2999999999999998</v>
      </c>
      <c r="I331" s="207"/>
      <c r="J331" s="208">
        <f>ROUND(I331*H331,2)</f>
        <v>0</v>
      </c>
      <c r="K331" s="204" t="s">
        <v>138</v>
      </c>
      <c r="L331" s="42"/>
      <c r="M331" s="209" t="s">
        <v>21</v>
      </c>
      <c r="N331" s="210" t="s">
        <v>46</v>
      </c>
      <c r="O331" s="82"/>
      <c r="P331" s="211">
        <f>O331*H331</f>
        <v>0</v>
      </c>
      <c r="Q331" s="211">
        <v>8.0000000000000007E-05</v>
      </c>
      <c r="R331" s="211">
        <f>Q331*H331</f>
        <v>0.00034400000000000001</v>
      </c>
      <c r="S331" s="211">
        <v>0</v>
      </c>
      <c r="T331" s="212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13" t="s">
        <v>214</v>
      </c>
      <c r="AT331" s="213" t="s">
        <v>134</v>
      </c>
      <c r="AU331" s="213" t="s">
        <v>85</v>
      </c>
      <c r="AY331" s="15" t="s">
        <v>131</v>
      </c>
      <c r="BE331" s="214">
        <f>IF(N331="základní",J331,0)</f>
        <v>0</v>
      </c>
      <c r="BF331" s="214">
        <f>IF(N331="snížená",J331,0)</f>
        <v>0</v>
      </c>
      <c r="BG331" s="214">
        <f>IF(N331="zákl. přenesená",J331,0)</f>
        <v>0</v>
      </c>
      <c r="BH331" s="214">
        <f>IF(N331="sníž. přenesená",J331,0)</f>
        <v>0</v>
      </c>
      <c r="BI331" s="214">
        <f>IF(N331="nulová",J331,0)</f>
        <v>0</v>
      </c>
      <c r="BJ331" s="15" t="s">
        <v>83</v>
      </c>
      <c r="BK331" s="214">
        <f>ROUND(I331*H331,2)</f>
        <v>0</v>
      </c>
      <c r="BL331" s="15" t="s">
        <v>214</v>
      </c>
      <c r="BM331" s="213" t="s">
        <v>754</v>
      </c>
    </row>
    <row r="332" s="2" customFormat="1">
      <c r="A332" s="36"/>
      <c r="B332" s="37"/>
      <c r="C332" s="38"/>
      <c r="D332" s="215" t="s">
        <v>141</v>
      </c>
      <c r="E332" s="38"/>
      <c r="F332" s="216" t="s">
        <v>755</v>
      </c>
      <c r="G332" s="38"/>
      <c r="H332" s="38"/>
      <c r="I332" s="217"/>
      <c r="J332" s="38"/>
      <c r="K332" s="38"/>
      <c r="L332" s="42"/>
      <c r="M332" s="218"/>
      <c r="N332" s="219"/>
      <c r="O332" s="82"/>
      <c r="P332" s="82"/>
      <c r="Q332" s="82"/>
      <c r="R332" s="82"/>
      <c r="S332" s="82"/>
      <c r="T332" s="83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5" t="s">
        <v>141</v>
      </c>
      <c r="AU332" s="15" t="s">
        <v>85</v>
      </c>
    </row>
    <row r="333" s="12" customFormat="1" ht="22.8" customHeight="1">
      <c r="A333" s="12"/>
      <c r="B333" s="186"/>
      <c r="C333" s="187"/>
      <c r="D333" s="188" t="s">
        <v>74</v>
      </c>
      <c r="E333" s="200" t="s">
        <v>756</v>
      </c>
      <c r="F333" s="200" t="s">
        <v>757</v>
      </c>
      <c r="G333" s="187"/>
      <c r="H333" s="187"/>
      <c r="I333" s="190"/>
      <c r="J333" s="201">
        <f>BK333</f>
        <v>0</v>
      </c>
      <c r="K333" s="187"/>
      <c r="L333" s="192"/>
      <c r="M333" s="193"/>
      <c r="N333" s="194"/>
      <c r="O333" s="194"/>
      <c r="P333" s="195">
        <f>SUM(P334:P353)</f>
        <v>0</v>
      </c>
      <c r="Q333" s="194"/>
      <c r="R333" s="195">
        <f>SUM(R334:R353)</f>
        <v>0.65309430000000013</v>
      </c>
      <c r="S333" s="194"/>
      <c r="T333" s="196">
        <f>SUM(T334:T353)</f>
        <v>0.064712800000000001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197" t="s">
        <v>85</v>
      </c>
      <c r="AT333" s="198" t="s">
        <v>74</v>
      </c>
      <c r="AU333" s="198" t="s">
        <v>83</v>
      </c>
      <c r="AY333" s="197" t="s">
        <v>131</v>
      </c>
      <c r="BK333" s="199">
        <f>SUM(BK334:BK353)</f>
        <v>0</v>
      </c>
    </row>
    <row r="334" s="2" customFormat="1" ht="16.5" customHeight="1">
      <c r="A334" s="36"/>
      <c r="B334" s="37"/>
      <c r="C334" s="202" t="s">
        <v>758</v>
      </c>
      <c r="D334" s="202" t="s">
        <v>134</v>
      </c>
      <c r="E334" s="203" t="s">
        <v>759</v>
      </c>
      <c r="F334" s="204" t="s">
        <v>760</v>
      </c>
      <c r="G334" s="205" t="s">
        <v>145</v>
      </c>
      <c r="H334" s="206">
        <v>140.68000000000001</v>
      </c>
      <c r="I334" s="207"/>
      <c r="J334" s="208">
        <f>ROUND(I334*H334,2)</f>
        <v>0</v>
      </c>
      <c r="K334" s="204" t="s">
        <v>138</v>
      </c>
      <c r="L334" s="42"/>
      <c r="M334" s="209" t="s">
        <v>21</v>
      </c>
      <c r="N334" s="210" t="s">
        <v>46</v>
      </c>
      <c r="O334" s="82"/>
      <c r="P334" s="211">
        <f>O334*H334</f>
        <v>0</v>
      </c>
      <c r="Q334" s="211">
        <v>0</v>
      </c>
      <c r="R334" s="211">
        <f>Q334*H334</f>
        <v>0</v>
      </c>
      <c r="S334" s="211">
        <v>0</v>
      </c>
      <c r="T334" s="212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13" t="s">
        <v>214</v>
      </c>
      <c r="AT334" s="213" t="s">
        <v>134</v>
      </c>
      <c r="AU334" s="213" t="s">
        <v>85</v>
      </c>
      <c r="AY334" s="15" t="s">
        <v>131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5" t="s">
        <v>83</v>
      </c>
      <c r="BK334" s="214">
        <f>ROUND(I334*H334,2)</f>
        <v>0</v>
      </c>
      <c r="BL334" s="15" t="s">
        <v>214</v>
      </c>
      <c r="BM334" s="213" t="s">
        <v>761</v>
      </c>
    </row>
    <row r="335" s="2" customFormat="1">
      <c r="A335" s="36"/>
      <c r="B335" s="37"/>
      <c r="C335" s="38"/>
      <c r="D335" s="215" t="s">
        <v>141</v>
      </c>
      <c r="E335" s="38"/>
      <c r="F335" s="216" t="s">
        <v>762</v>
      </c>
      <c r="G335" s="38"/>
      <c r="H335" s="38"/>
      <c r="I335" s="217"/>
      <c r="J335" s="38"/>
      <c r="K335" s="38"/>
      <c r="L335" s="42"/>
      <c r="M335" s="218"/>
      <c r="N335" s="219"/>
      <c r="O335" s="82"/>
      <c r="P335" s="82"/>
      <c r="Q335" s="82"/>
      <c r="R335" s="82"/>
      <c r="S335" s="82"/>
      <c r="T335" s="83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5" t="s">
        <v>141</v>
      </c>
      <c r="AU335" s="15" t="s">
        <v>85</v>
      </c>
    </row>
    <row r="336" s="2" customFormat="1" ht="16.5" customHeight="1">
      <c r="A336" s="36"/>
      <c r="B336" s="37"/>
      <c r="C336" s="202" t="s">
        <v>763</v>
      </c>
      <c r="D336" s="202" t="s">
        <v>134</v>
      </c>
      <c r="E336" s="203" t="s">
        <v>764</v>
      </c>
      <c r="F336" s="204" t="s">
        <v>765</v>
      </c>
      <c r="G336" s="205" t="s">
        <v>145</v>
      </c>
      <c r="H336" s="206">
        <v>140.68000000000001</v>
      </c>
      <c r="I336" s="207"/>
      <c r="J336" s="208">
        <f>ROUND(I336*H336,2)</f>
        <v>0</v>
      </c>
      <c r="K336" s="204" t="s">
        <v>138</v>
      </c>
      <c r="L336" s="42"/>
      <c r="M336" s="209" t="s">
        <v>21</v>
      </c>
      <c r="N336" s="210" t="s">
        <v>46</v>
      </c>
      <c r="O336" s="82"/>
      <c r="P336" s="211">
        <f>O336*H336</f>
        <v>0</v>
      </c>
      <c r="Q336" s="211">
        <v>0</v>
      </c>
      <c r="R336" s="211">
        <f>Q336*H336</f>
        <v>0</v>
      </c>
      <c r="S336" s="211">
        <v>0.00014999999999999999</v>
      </c>
      <c r="T336" s="212">
        <f>S336*H336</f>
        <v>0.021101999999999999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13" t="s">
        <v>214</v>
      </c>
      <c r="AT336" s="213" t="s">
        <v>134</v>
      </c>
      <c r="AU336" s="213" t="s">
        <v>85</v>
      </c>
      <c r="AY336" s="15" t="s">
        <v>131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5" t="s">
        <v>83</v>
      </c>
      <c r="BK336" s="214">
        <f>ROUND(I336*H336,2)</f>
        <v>0</v>
      </c>
      <c r="BL336" s="15" t="s">
        <v>214</v>
      </c>
      <c r="BM336" s="213" t="s">
        <v>766</v>
      </c>
    </row>
    <row r="337" s="2" customFormat="1">
      <c r="A337" s="36"/>
      <c r="B337" s="37"/>
      <c r="C337" s="38"/>
      <c r="D337" s="215" t="s">
        <v>141</v>
      </c>
      <c r="E337" s="38"/>
      <c r="F337" s="216" t="s">
        <v>767</v>
      </c>
      <c r="G337" s="38"/>
      <c r="H337" s="38"/>
      <c r="I337" s="217"/>
      <c r="J337" s="38"/>
      <c r="K337" s="38"/>
      <c r="L337" s="42"/>
      <c r="M337" s="218"/>
      <c r="N337" s="219"/>
      <c r="O337" s="82"/>
      <c r="P337" s="82"/>
      <c r="Q337" s="82"/>
      <c r="R337" s="82"/>
      <c r="S337" s="82"/>
      <c r="T337" s="83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141</v>
      </c>
      <c r="AU337" s="15" t="s">
        <v>85</v>
      </c>
    </row>
    <row r="338" s="2" customFormat="1" ht="16.5" customHeight="1">
      <c r="A338" s="36"/>
      <c r="B338" s="37"/>
      <c r="C338" s="202" t="s">
        <v>768</v>
      </c>
      <c r="D338" s="202" t="s">
        <v>134</v>
      </c>
      <c r="E338" s="203" t="s">
        <v>769</v>
      </c>
      <c r="F338" s="204" t="s">
        <v>770</v>
      </c>
      <c r="G338" s="205" t="s">
        <v>145</v>
      </c>
      <c r="H338" s="206">
        <v>140.68000000000001</v>
      </c>
      <c r="I338" s="207"/>
      <c r="J338" s="208">
        <f>ROUND(I338*H338,2)</f>
        <v>0</v>
      </c>
      <c r="K338" s="204" t="s">
        <v>138</v>
      </c>
      <c r="L338" s="42"/>
      <c r="M338" s="209" t="s">
        <v>21</v>
      </c>
      <c r="N338" s="210" t="s">
        <v>46</v>
      </c>
      <c r="O338" s="82"/>
      <c r="P338" s="211">
        <f>O338*H338</f>
        <v>0</v>
      </c>
      <c r="Q338" s="211">
        <v>0.001</v>
      </c>
      <c r="R338" s="211">
        <f>Q338*H338</f>
        <v>0.14068</v>
      </c>
      <c r="S338" s="211">
        <v>0.00031</v>
      </c>
      <c r="T338" s="212">
        <f>S338*H338</f>
        <v>0.043610800000000005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13" t="s">
        <v>214</v>
      </c>
      <c r="AT338" s="213" t="s">
        <v>134</v>
      </c>
      <c r="AU338" s="213" t="s">
        <v>85</v>
      </c>
      <c r="AY338" s="15" t="s">
        <v>131</v>
      </c>
      <c r="BE338" s="214">
        <f>IF(N338="základní",J338,0)</f>
        <v>0</v>
      </c>
      <c r="BF338" s="214">
        <f>IF(N338="snížená",J338,0)</f>
        <v>0</v>
      </c>
      <c r="BG338" s="214">
        <f>IF(N338="zákl. přenesená",J338,0)</f>
        <v>0</v>
      </c>
      <c r="BH338" s="214">
        <f>IF(N338="sníž. přenesená",J338,0)</f>
        <v>0</v>
      </c>
      <c r="BI338" s="214">
        <f>IF(N338="nulová",J338,0)</f>
        <v>0</v>
      </c>
      <c r="BJ338" s="15" t="s">
        <v>83</v>
      </c>
      <c r="BK338" s="214">
        <f>ROUND(I338*H338,2)</f>
        <v>0</v>
      </c>
      <c r="BL338" s="15" t="s">
        <v>214</v>
      </c>
      <c r="BM338" s="213" t="s">
        <v>771</v>
      </c>
    </row>
    <row r="339" s="2" customFormat="1">
      <c r="A339" s="36"/>
      <c r="B339" s="37"/>
      <c r="C339" s="38"/>
      <c r="D339" s="215" t="s">
        <v>141</v>
      </c>
      <c r="E339" s="38"/>
      <c r="F339" s="216" t="s">
        <v>772</v>
      </c>
      <c r="G339" s="38"/>
      <c r="H339" s="38"/>
      <c r="I339" s="217"/>
      <c r="J339" s="38"/>
      <c r="K339" s="38"/>
      <c r="L339" s="42"/>
      <c r="M339" s="218"/>
      <c r="N339" s="219"/>
      <c r="O339" s="82"/>
      <c r="P339" s="82"/>
      <c r="Q339" s="82"/>
      <c r="R339" s="82"/>
      <c r="S339" s="82"/>
      <c r="T339" s="83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141</v>
      </c>
      <c r="AU339" s="15" t="s">
        <v>85</v>
      </c>
    </row>
    <row r="340" s="2" customFormat="1" ht="16.5" customHeight="1">
      <c r="A340" s="36"/>
      <c r="B340" s="37"/>
      <c r="C340" s="202" t="s">
        <v>773</v>
      </c>
      <c r="D340" s="202" t="s">
        <v>134</v>
      </c>
      <c r="E340" s="203" t="s">
        <v>774</v>
      </c>
      <c r="F340" s="204" t="s">
        <v>775</v>
      </c>
      <c r="G340" s="205" t="s">
        <v>145</v>
      </c>
      <c r="H340" s="206">
        <v>140.68000000000001</v>
      </c>
      <c r="I340" s="207"/>
      <c r="J340" s="208">
        <f>ROUND(I340*H340,2)</f>
        <v>0</v>
      </c>
      <c r="K340" s="204" t="s">
        <v>138</v>
      </c>
      <c r="L340" s="42"/>
      <c r="M340" s="209" t="s">
        <v>21</v>
      </c>
      <c r="N340" s="210" t="s">
        <v>46</v>
      </c>
      <c r="O340" s="82"/>
      <c r="P340" s="211">
        <f>O340*H340</f>
        <v>0</v>
      </c>
      <c r="Q340" s="211">
        <v>0</v>
      </c>
      <c r="R340" s="211">
        <f>Q340*H340</f>
        <v>0</v>
      </c>
      <c r="S340" s="211">
        <v>0</v>
      </c>
      <c r="T340" s="212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13" t="s">
        <v>214</v>
      </c>
      <c r="AT340" s="213" t="s">
        <v>134</v>
      </c>
      <c r="AU340" s="213" t="s">
        <v>85</v>
      </c>
      <c r="AY340" s="15" t="s">
        <v>131</v>
      </c>
      <c r="BE340" s="214">
        <f>IF(N340="základní",J340,0)</f>
        <v>0</v>
      </c>
      <c r="BF340" s="214">
        <f>IF(N340="snížená",J340,0)</f>
        <v>0</v>
      </c>
      <c r="BG340" s="214">
        <f>IF(N340="zákl. přenesená",J340,0)</f>
        <v>0</v>
      </c>
      <c r="BH340" s="214">
        <f>IF(N340="sníž. přenesená",J340,0)</f>
        <v>0</v>
      </c>
      <c r="BI340" s="214">
        <f>IF(N340="nulová",J340,0)</f>
        <v>0</v>
      </c>
      <c r="BJ340" s="15" t="s">
        <v>83</v>
      </c>
      <c r="BK340" s="214">
        <f>ROUND(I340*H340,2)</f>
        <v>0</v>
      </c>
      <c r="BL340" s="15" t="s">
        <v>214</v>
      </c>
      <c r="BM340" s="213" t="s">
        <v>776</v>
      </c>
    </row>
    <row r="341" s="2" customFormat="1">
      <c r="A341" s="36"/>
      <c r="B341" s="37"/>
      <c r="C341" s="38"/>
      <c r="D341" s="215" t="s">
        <v>141</v>
      </c>
      <c r="E341" s="38"/>
      <c r="F341" s="216" t="s">
        <v>777</v>
      </c>
      <c r="G341" s="38"/>
      <c r="H341" s="38"/>
      <c r="I341" s="217"/>
      <c r="J341" s="38"/>
      <c r="K341" s="38"/>
      <c r="L341" s="42"/>
      <c r="M341" s="218"/>
      <c r="N341" s="219"/>
      <c r="O341" s="82"/>
      <c r="P341" s="82"/>
      <c r="Q341" s="82"/>
      <c r="R341" s="82"/>
      <c r="S341" s="82"/>
      <c r="T341" s="83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141</v>
      </c>
      <c r="AU341" s="15" t="s">
        <v>85</v>
      </c>
    </row>
    <row r="342" s="2" customFormat="1" ht="24.15" customHeight="1">
      <c r="A342" s="36"/>
      <c r="B342" s="37"/>
      <c r="C342" s="202" t="s">
        <v>778</v>
      </c>
      <c r="D342" s="202" t="s">
        <v>134</v>
      </c>
      <c r="E342" s="203" t="s">
        <v>779</v>
      </c>
      <c r="F342" s="204" t="s">
        <v>780</v>
      </c>
      <c r="G342" s="205" t="s">
        <v>145</v>
      </c>
      <c r="H342" s="206">
        <v>140.68000000000001</v>
      </c>
      <c r="I342" s="207"/>
      <c r="J342" s="208">
        <f>ROUND(I342*H342,2)</f>
        <v>0</v>
      </c>
      <c r="K342" s="204" t="s">
        <v>138</v>
      </c>
      <c r="L342" s="42"/>
      <c r="M342" s="209" t="s">
        <v>21</v>
      </c>
      <c r="N342" s="210" t="s">
        <v>46</v>
      </c>
      <c r="O342" s="82"/>
      <c r="P342" s="211">
        <f>O342*H342</f>
        <v>0</v>
      </c>
      <c r="Q342" s="211">
        <v>0.0031800000000000001</v>
      </c>
      <c r="R342" s="211">
        <f>Q342*H342</f>
        <v>0.44736240000000005</v>
      </c>
      <c r="S342" s="211">
        <v>0</v>
      </c>
      <c r="T342" s="212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13" t="s">
        <v>214</v>
      </c>
      <c r="AT342" s="213" t="s">
        <v>134</v>
      </c>
      <c r="AU342" s="213" t="s">
        <v>85</v>
      </c>
      <c r="AY342" s="15" t="s">
        <v>131</v>
      </c>
      <c r="BE342" s="214">
        <f>IF(N342="základní",J342,0)</f>
        <v>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5" t="s">
        <v>83</v>
      </c>
      <c r="BK342" s="214">
        <f>ROUND(I342*H342,2)</f>
        <v>0</v>
      </c>
      <c r="BL342" s="15" t="s">
        <v>214</v>
      </c>
      <c r="BM342" s="213" t="s">
        <v>781</v>
      </c>
    </row>
    <row r="343" s="2" customFormat="1">
      <c r="A343" s="36"/>
      <c r="B343" s="37"/>
      <c r="C343" s="38"/>
      <c r="D343" s="215" t="s">
        <v>141</v>
      </c>
      <c r="E343" s="38"/>
      <c r="F343" s="216" t="s">
        <v>782</v>
      </c>
      <c r="G343" s="38"/>
      <c r="H343" s="38"/>
      <c r="I343" s="217"/>
      <c r="J343" s="38"/>
      <c r="K343" s="38"/>
      <c r="L343" s="42"/>
      <c r="M343" s="218"/>
      <c r="N343" s="219"/>
      <c r="O343" s="82"/>
      <c r="P343" s="82"/>
      <c r="Q343" s="82"/>
      <c r="R343" s="82"/>
      <c r="S343" s="82"/>
      <c r="T343" s="83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5" t="s">
        <v>141</v>
      </c>
      <c r="AU343" s="15" t="s">
        <v>85</v>
      </c>
    </row>
    <row r="344" s="2" customFormat="1" ht="21.75" customHeight="1">
      <c r="A344" s="36"/>
      <c r="B344" s="37"/>
      <c r="C344" s="202" t="s">
        <v>783</v>
      </c>
      <c r="D344" s="202" t="s">
        <v>134</v>
      </c>
      <c r="E344" s="203" t="s">
        <v>784</v>
      </c>
      <c r="F344" s="204" t="s">
        <v>785</v>
      </c>
      <c r="G344" s="205" t="s">
        <v>145</v>
      </c>
      <c r="H344" s="206">
        <v>140.68000000000001</v>
      </c>
      <c r="I344" s="207"/>
      <c r="J344" s="208">
        <f>ROUND(I344*H344,2)</f>
        <v>0</v>
      </c>
      <c r="K344" s="204" t="s">
        <v>138</v>
      </c>
      <c r="L344" s="42"/>
      <c r="M344" s="209" t="s">
        <v>21</v>
      </c>
      <c r="N344" s="210" t="s">
        <v>46</v>
      </c>
      <c r="O344" s="82"/>
      <c r="P344" s="211">
        <f>O344*H344</f>
        <v>0</v>
      </c>
      <c r="Q344" s="211">
        <v>0.00020000000000000001</v>
      </c>
      <c r="R344" s="211">
        <f>Q344*H344</f>
        <v>0.028136000000000001</v>
      </c>
      <c r="S344" s="211">
        <v>0</v>
      </c>
      <c r="T344" s="212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13" t="s">
        <v>214</v>
      </c>
      <c r="AT344" s="213" t="s">
        <v>134</v>
      </c>
      <c r="AU344" s="213" t="s">
        <v>85</v>
      </c>
      <c r="AY344" s="15" t="s">
        <v>131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5" t="s">
        <v>83</v>
      </c>
      <c r="BK344" s="214">
        <f>ROUND(I344*H344,2)</f>
        <v>0</v>
      </c>
      <c r="BL344" s="15" t="s">
        <v>214</v>
      </c>
      <c r="BM344" s="213" t="s">
        <v>786</v>
      </c>
    </row>
    <row r="345" s="2" customFormat="1">
      <c r="A345" s="36"/>
      <c r="B345" s="37"/>
      <c r="C345" s="38"/>
      <c r="D345" s="215" t="s">
        <v>141</v>
      </c>
      <c r="E345" s="38"/>
      <c r="F345" s="216" t="s">
        <v>787</v>
      </c>
      <c r="G345" s="38"/>
      <c r="H345" s="38"/>
      <c r="I345" s="217"/>
      <c r="J345" s="38"/>
      <c r="K345" s="38"/>
      <c r="L345" s="42"/>
      <c r="M345" s="218"/>
      <c r="N345" s="219"/>
      <c r="O345" s="82"/>
      <c r="P345" s="82"/>
      <c r="Q345" s="82"/>
      <c r="R345" s="82"/>
      <c r="S345" s="82"/>
      <c r="T345" s="83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141</v>
      </c>
      <c r="AU345" s="15" t="s">
        <v>85</v>
      </c>
    </row>
    <row r="346" s="2" customFormat="1" ht="24.15" customHeight="1">
      <c r="A346" s="36"/>
      <c r="B346" s="37"/>
      <c r="C346" s="202" t="s">
        <v>788</v>
      </c>
      <c r="D346" s="202" t="s">
        <v>134</v>
      </c>
      <c r="E346" s="203" t="s">
        <v>789</v>
      </c>
      <c r="F346" s="204" t="s">
        <v>790</v>
      </c>
      <c r="G346" s="205" t="s">
        <v>145</v>
      </c>
      <c r="H346" s="206">
        <v>5.5</v>
      </c>
      <c r="I346" s="207"/>
      <c r="J346" s="208">
        <f>ROUND(I346*H346,2)</f>
        <v>0</v>
      </c>
      <c r="K346" s="204" t="s">
        <v>138</v>
      </c>
      <c r="L346" s="42"/>
      <c r="M346" s="209" t="s">
        <v>21</v>
      </c>
      <c r="N346" s="210" t="s">
        <v>46</v>
      </c>
      <c r="O346" s="82"/>
      <c r="P346" s="211">
        <f>O346*H346</f>
        <v>0</v>
      </c>
      <c r="Q346" s="211">
        <v>1.0000000000000001E-05</v>
      </c>
      <c r="R346" s="211">
        <f>Q346*H346</f>
        <v>5.5000000000000002E-05</v>
      </c>
      <c r="S346" s="211">
        <v>0</v>
      </c>
      <c r="T346" s="212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13" t="s">
        <v>214</v>
      </c>
      <c r="AT346" s="213" t="s">
        <v>134</v>
      </c>
      <c r="AU346" s="213" t="s">
        <v>85</v>
      </c>
      <c r="AY346" s="15" t="s">
        <v>131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5" t="s">
        <v>83</v>
      </c>
      <c r="BK346" s="214">
        <f>ROUND(I346*H346,2)</f>
        <v>0</v>
      </c>
      <c r="BL346" s="15" t="s">
        <v>214</v>
      </c>
      <c r="BM346" s="213" t="s">
        <v>791</v>
      </c>
    </row>
    <row r="347" s="2" customFormat="1">
      <c r="A347" s="36"/>
      <c r="B347" s="37"/>
      <c r="C347" s="38"/>
      <c r="D347" s="215" t="s">
        <v>141</v>
      </c>
      <c r="E347" s="38"/>
      <c r="F347" s="216" t="s">
        <v>792</v>
      </c>
      <c r="G347" s="38"/>
      <c r="H347" s="38"/>
      <c r="I347" s="217"/>
      <c r="J347" s="38"/>
      <c r="K347" s="38"/>
      <c r="L347" s="42"/>
      <c r="M347" s="218"/>
      <c r="N347" s="219"/>
      <c r="O347" s="82"/>
      <c r="P347" s="82"/>
      <c r="Q347" s="82"/>
      <c r="R347" s="82"/>
      <c r="S347" s="82"/>
      <c r="T347" s="83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141</v>
      </c>
      <c r="AU347" s="15" t="s">
        <v>85</v>
      </c>
    </row>
    <row r="348" s="2" customFormat="1" ht="16.5" customHeight="1">
      <c r="A348" s="36"/>
      <c r="B348" s="37"/>
      <c r="C348" s="202" t="s">
        <v>793</v>
      </c>
      <c r="D348" s="202" t="s">
        <v>134</v>
      </c>
      <c r="E348" s="203" t="s">
        <v>794</v>
      </c>
      <c r="F348" s="204" t="s">
        <v>795</v>
      </c>
      <c r="G348" s="205" t="s">
        <v>145</v>
      </c>
      <c r="H348" s="206">
        <v>5</v>
      </c>
      <c r="I348" s="207"/>
      <c r="J348" s="208">
        <f>ROUND(I348*H348,2)</f>
        <v>0</v>
      </c>
      <c r="K348" s="204" t="s">
        <v>138</v>
      </c>
      <c r="L348" s="42"/>
      <c r="M348" s="209" t="s">
        <v>21</v>
      </c>
      <c r="N348" s="210" t="s">
        <v>46</v>
      </c>
      <c r="O348" s="82"/>
      <c r="P348" s="211">
        <f>O348*H348</f>
        <v>0</v>
      </c>
      <c r="Q348" s="211">
        <v>1.0000000000000001E-05</v>
      </c>
      <c r="R348" s="211">
        <f>Q348*H348</f>
        <v>5.0000000000000002E-05</v>
      </c>
      <c r="S348" s="211">
        <v>0</v>
      </c>
      <c r="T348" s="212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13" t="s">
        <v>214</v>
      </c>
      <c r="AT348" s="213" t="s">
        <v>134</v>
      </c>
      <c r="AU348" s="213" t="s">
        <v>85</v>
      </c>
      <c r="AY348" s="15" t="s">
        <v>131</v>
      </c>
      <c r="BE348" s="214">
        <f>IF(N348="základní",J348,0)</f>
        <v>0</v>
      </c>
      <c r="BF348" s="214">
        <f>IF(N348="snížená",J348,0)</f>
        <v>0</v>
      </c>
      <c r="BG348" s="214">
        <f>IF(N348="zákl. přenesená",J348,0)</f>
        <v>0</v>
      </c>
      <c r="BH348" s="214">
        <f>IF(N348="sníž. přenesená",J348,0)</f>
        <v>0</v>
      </c>
      <c r="BI348" s="214">
        <f>IF(N348="nulová",J348,0)</f>
        <v>0</v>
      </c>
      <c r="BJ348" s="15" t="s">
        <v>83</v>
      </c>
      <c r="BK348" s="214">
        <f>ROUND(I348*H348,2)</f>
        <v>0</v>
      </c>
      <c r="BL348" s="15" t="s">
        <v>214</v>
      </c>
      <c r="BM348" s="213" t="s">
        <v>796</v>
      </c>
    </row>
    <row r="349" s="2" customFormat="1">
      <c r="A349" s="36"/>
      <c r="B349" s="37"/>
      <c r="C349" s="38"/>
      <c r="D349" s="215" t="s">
        <v>141</v>
      </c>
      <c r="E349" s="38"/>
      <c r="F349" s="216" t="s">
        <v>797</v>
      </c>
      <c r="G349" s="38"/>
      <c r="H349" s="38"/>
      <c r="I349" s="217"/>
      <c r="J349" s="38"/>
      <c r="K349" s="38"/>
      <c r="L349" s="42"/>
      <c r="M349" s="218"/>
      <c r="N349" s="219"/>
      <c r="O349" s="82"/>
      <c r="P349" s="82"/>
      <c r="Q349" s="82"/>
      <c r="R349" s="82"/>
      <c r="S349" s="82"/>
      <c r="T349" s="83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141</v>
      </c>
      <c r="AU349" s="15" t="s">
        <v>85</v>
      </c>
    </row>
    <row r="350" s="2" customFormat="1" ht="16.5" customHeight="1">
      <c r="A350" s="36"/>
      <c r="B350" s="37"/>
      <c r="C350" s="202" t="s">
        <v>798</v>
      </c>
      <c r="D350" s="202" t="s">
        <v>134</v>
      </c>
      <c r="E350" s="203" t="s">
        <v>799</v>
      </c>
      <c r="F350" s="204" t="s">
        <v>800</v>
      </c>
      <c r="G350" s="205" t="s">
        <v>145</v>
      </c>
      <c r="H350" s="206">
        <v>23.41</v>
      </c>
      <c r="I350" s="207"/>
      <c r="J350" s="208">
        <f>ROUND(I350*H350,2)</f>
        <v>0</v>
      </c>
      <c r="K350" s="204" t="s">
        <v>138</v>
      </c>
      <c r="L350" s="42"/>
      <c r="M350" s="209" t="s">
        <v>21</v>
      </c>
      <c r="N350" s="210" t="s">
        <v>46</v>
      </c>
      <c r="O350" s="82"/>
      <c r="P350" s="211">
        <f>O350*H350</f>
        <v>0</v>
      </c>
      <c r="Q350" s="211">
        <v>1.0000000000000001E-05</v>
      </c>
      <c r="R350" s="211">
        <f>Q350*H350</f>
        <v>0.00023410000000000003</v>
      </c>
      <c r="S350" s="211">
        <v>0</v>
      </c>
      <c r="T350" s="212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13" t="s">
        <v>214</v>
      </c>
      <c r="AT350" s="213" t="s">
        <v>134</v>
      </c>
      <c r="AU350" s="213" t="s">
        <v>85</v>
      </c>
      <c r="AY350" s="15" t="s">
        <v>131</v>
      </c>
      <c r="BE350" s="214">
        <f>IF(N350="základní",J350,0)</f>
        <v>0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15" t="s">
        <v>83</v>
      </c>
      <c r="BK350" s="214">
        <f>ROUND(I350*H350,2)</f>
        <v>0</v>
      </c>
      <c r="BL350" s="15" t="s">
        <v>214</v>
      </c>
      <c r="BM350" s="213" t="s">
        <v>801</v>
      </c>
    </row>
    <row r="351" s="2" customFormat="1">
      <c r="A351" s="36"/>
      <c r="B351" s="37"/>
      <c r="C351" s="38"/>
      <c r="D351" s="215" t="s">
        <v>141</v>
      </c>
      <c r="E351" s="38"/>
      <c r="F351" s="216" t="s">
        <v>802</v>
      </c>
      <c r="G351" s="38"/>
      <c r="H351" s="38"/>
      <c r="I351" s="217"/>
      <c r="J351" s="38"/>
      <c r="K351" s="38"/>
      <c r="L351" s="42"/>
      <c r="M351" s="218"/>
      <c r="N351" s="219"/>
      <c r="O351" s="82"/>
      <c r="P351" s="82"/>
      <c r="Q351" s="82"/>
      <c r="R351" s="82"/>
      <c r="S351" s="82"/>
      <c r="T351" s="83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141</v>
      </c>
      <c r="AU351" s="15" t="s">
        <v>85</v>
      </c>
    </row>
    <row r="352" s="2" customFormat="1" ht="24.15" customHeight="1">
      <c r="A352" s="36"/>
      <c r="B352" s="37"/>
      <c r="C352" s="202" t="s">
        <v>803</v>
      </c>
      <c r="D352" s="202" t="s">
        <v>134</v>
      </c>
      <c r="E352" s="203" t="s">
        <v>804</v>
      </c>
      <c r="F352" s="204" t="s">
        <v>805</v>
      </c>
      <c r="G352" s="205" t="s">
        <v>145</v>
      </c>
      <c r="H352" s="206">
        <v>140.68000000000001</v>
      </c>
      <c r="I352" s="207"/>
      <c r="J352" s="208">
        <f>ROUND(I352*H352,2)</f>
        <v>0</v>
      </c>
      <c r="K352" s="204" t="s">
        <v>138</v>
      </c>
      <c r="L352" s="42"/>
      <c r="M352" s="209" t="s">
        <v>21</v>
      </c>
      <c r="N352" s="210" t="s">
        <v>46</v>
      </c>
      <c r="O352" s="82"/>
      <c r="P352" s="211">
        <f>O352*H352</f>
        <v>0</v>
      </c>
      <c r="Q352" s="211">
        <v>0.00025999999999999998</v>
      </c>
      <c r="R352" s="211">
        <f>Q352*H352</f>
        <v>0.0365768</v>
      </c>
      <c r="S352" s="211">
        <v>0</v>
      </c>
      <c r="T352" s="212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13" t="s">
        <v>214</v>
      </c>
      <c r="AT352" s="213" t="s">
        <v>134</v>
      </c>
      <c r="AU352" s="213" t="s">
        <v>85</v>
      </c>
      <c r="AY352" s="15" t="s">
        <v>131</v>
      </c>
      <c r="BE352" s="214">
        <f>IF(N352="základní",J352,0)</f>
        <v>0</v>
      </c>
      <c r="BF352" s="214">
        <f>IF(N352="snížená",J352,0)</f>
        <v>0</v>
      </c>
      <c r="BG352" s="214">
        <f>IF(N352="zákl. přenesená",J352,0)</f>
        <v>0</v>
      </c>
      <c r="BH352" s="214">
        <f>IF(N352="sníž. přenesená",J352,0)</f>
        <v>0</v>
      </c>
      <c r="BI352" s="214">
        <f>IF(N352="nulová",J352,0)</f>
        <v>0</v>
      </c>
      <c r="BJ352" s="15" t="s">
        <v>83</v>
      </c>
      <c r="BK352" s="214">
        <f>ROUND(I352*H352,2)</f>
        <v>0</v>
      </c>
      <c r="BL352" s="15" t="s">
        <v>214</v>
      </c>
      <c r="BM352" s="213" t="s">
        <v>806</v>
      </c>
    </row>
    <row r="353" s="2" customFormat="1">
      <c r="A353" s="36"/>
      <c r="B353" s="37"/>
      <c r="C353" s="38"/>
      <c r="D353" s="215" t="s">
        <v>141</v>
      </c>
      <c r="E353" s="38"/>
      <c r="F353" s="216" t="s">
        <v>807</v>
      </c>
      <c r="G353" s="38"/>
      <c r="H353" s="38"/>
      <c r="I353" s="217"/>
      <c r="J353" s="38"/>
      <c r="K353" s="38"/>
      <c r="L353" s="42"/>
      <c r="M353" s="230"/>
      <c r="N353" s="231"/>
      <c r="O353" s="232"/>
      <c r="P353" s="232"/>
      <c r="Q353" s="232"/>
      <c r="R353" s="232"/>
      <c r="S353" s="232"/>
      <c r="T353" s="233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141</v>
      </c>
      <c r="AU353" s="15" t="s">
        <v>85</v>
      </c>
    </row>
    <row r="354" s="2" customFormat="1" ht="6.96" customHeight="1">
      <c r="A354" s="36"/>
      <c r="B354" s="57"/>
      <c r="C354" s="58"/>
      <c r="D354" s="58"/>
      <c r="E354" s="58"/>
      <c r="F354" s="58"/>
      <c r="G354" s="58"/>
      <c r="H354" s="58"/>
      <c r="I354" s="58"/>
      <c r="J354" s="58"/>
      <c r="K354" s="58"/>
      <c r="L354" s="42"/>
      <c r="M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</row>
  </sheetData>
  <sheetProtection sheet="1" autoFilter="0" formatColumns="0" formatRows="0" objects="1" scenarios="1" spinCount="100000" saltValue="HKeuBkMGqF+ab4I6+KRR0Gdxl8JNfrrBogxjXrcvchz/MBwCFiUqPziwfHncgISvE5odmkfwCPTPdeF63k81Ag==" hashValue="RdDJGL7S3nqPNeqWzN6hYL35JRT3orRmqnU1xsy8SQjZSSrD3raW/IjPQpMLyqag64fWgNpwV/ePwSS7VnDfmg==" algorithmName="SHA-512" password="DA9B"/>
  <autoFilter ref="C97:K353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3_02/310238211"/>
    <hyperlink ref="F104" r:id="rId2" display="https://podminky.urs.cz/item/CS_URS_2023_02/342272225"/>
    <hyperlink ref="F107" r:id="rId3" display="https://podminky.urs.cz/item/CS_URS_2023_02/612131101"/>
    <hyperlink ref="F109" r:id="rId4" display="https://podminky.urs.cz/item/CS_URS_2023_02/612135001"/>
    <hyperlink ref="F111" r:id="rId5" display="https://podminky.urs.cz/item/CS_URS_2023_02/612135091"/>
    <hyperlink ref="F113" r:id="rId6" display="https://podminky.urs.cz/item/CS_URS_2023_02/612321121"/>
    <hyperlink ref="F115" r:id="rId7" display="https://podminky.urs.cz/item/CS_URS_2023_02/612321191"/>
    <hyperlink ref="F117" r:id="rId8" display="https://podminky.urs.cz/item/CS_URS_2023_02/612325223"/>
    <hyperlink ref="F119" r:id="rId9" display="https://podminky.urs.cz/item/CS_URS_2023_02/612325401"/>
    <hyperlink ref="F121" r:id="rId10" display="https://podminky.urs.cz/item/CS_URS_2023_02/619995001"/>
    <hyperlink ref="F123" r:id="rId11" display="https://podminky.urs.cz/item/CS_URS_2023_02/632451032"/>
    <hyperlink ref="F125" r:id="rId12" display="https://podminky.urs.cz/item/CS_URS_2023_02/642944121"/>
    <hyperlink ref="F129" r:id="rId13" display="https://podminky.urs.cz/item/CS_URS_2023_02/949101112"/>
    <hyperlink ref="F131" r:id="rId14" display="https://podminky.urs.cz/item/CS_URS_2023_02/952901114"/>
    <hyperlink ref="F133" r:id="rId15" display="https://podminky.urs.cz/item/CS_URS_2023_02/962031132"/>
    <hyperlink ref="F135" r:id="rId16" display="https://podminky.urs.cz/item/CS_URS_2023_02/968072455"/>
    <hyperlink ref="F137" r:id="rId17" display="https://podminky.urs.cz/item/CS_URS_2023_02/971033431"/>
    <hyperlink ref="F139" r:id="rId18" display="https://podminky.urs.cz/item/CS_URS_2023_02/978013191"/>
    <hyperlink ref="F144" r:id="rId19" display="https://podminky.urs.cz/item/CS_URS_2023_02/997013501"/>
    <hyperlink ref="F146" r:id="rId20" display="https://podminky.urs.cz/item/CS_URS_2023_02/997013509"/>
    <hyperlink ref="F148" r:id="rId21" display="https://podminky.urs.cz/item/CS_URS_2023_02/997013631"/>
    <hyperlink ref="F151" r:id="rId22" display="https://podminky.urs.cz/item/CS_URS_2023_02/998018003"/>
    <hyperlink ref="F156" r:id="rId23" display="https://podminky.urs.cz/item/CS_URS_2023_02/721210824X01"/>
    <hyperlink ref="F158" r:id="rId24" display="https://podminky.urs.cz/item/CS_URS_2023_02/721212123"/>
    <hyperlink ref="F160" r:id="rId25" display="https://podminky.urs.cz/item/CS_URS_2023_02/721910932X01"/>
    <hyperlink ref="F163" r:id="rId26" display="https://podminky.urs.cz/item/CS_URS_2023_02/998721181"/>
    <hyperlink ref="F166" r:id="rId27" display="https://podminky.urs.cz/item/CS_URS_2023_02/7221X01"/>
    <hyperlink ref="F168" r:id="rId28" display="https://podminky.urs.cz/item/CS_URS_2023_02/998722181"/>
    <hyperlink ref="F171" r:id="rId29" display="https://podminky.urs.cz/item/CS_URS_2023_02/725110811"/>
    <hyperlink ref="F174" r:id="rId30" display="https://podminky.urs.cz/item/CS_URS_2023_02/725210821"/>
    <hyperlink ref="F176" r:id="rId31" display="https://podminky.urs.cz/item/CS_URS_2023_02/725211616"/>
    <hyperlink ref="F179" r:id="rId32" display="https://podminky.urs.cz/item/CS_URS_2023_02/725291521"/>
    <hyperlink ref="F183" r:id="rId33" display="https://podminky.urs.cz/item/CS_URS_2023_02/725291644X01"/>
    <hyperlink ref="F187" r:id="rId34" display="https://podminky.urs.cz/item/CS_URS_2023_02/725810811"/>
    <hyperlink ref="F189" r:id="rId35" display="https://podminky.urs.cz/item/CS_URS_2023_02/725813111"/>
    <hyperlink ref="F191" r:id="rId36" display="https://podminky.urs.cz/item/CS_URS_2023_02/725820801"/>
    <hyperlink ref="F194" r:id="rId37" display="https://podminky.urs.cz/item/CS_URS_2023_02/725840850"/>
    <hyperlink ref="F196" r:id="rId38" display="https://podminky.urs.cz/item/CS_URS_2023_02/725841312"/>
    <hyperlink ref="F199" r:id="rId39" display="https://podminky.urs.cz/item/CS_URS_2023_02/725860811"/>
    <hyperlink ref="F201" r:id="rId40" display="https://podminky.urs.cz/item/CS_URS_2023_02/725861102"/>
    <hyperlink ref="F204" r:id="rId41" display="https://podminky.urs.cz/item/CS_URS_2023_02/998725181"/>
    <hyperlink ref="F207" r:id="rId42" display="https://podminky.urs.cz/item/CS_URS_2023_02/735111810"/>
    <hyperlink ref="F209" r:id="rId43" display="https://podminky.urs.cz/item/CS_URS_2023_02/735118110"/>
    <hyperlink ref="F211" r:id="rId44" display="https://podminky.urs.cz/item/CS_URS_2023_02/735119140"/>
    <hyperlink ref="F213" r:id="rId45" display="https://podminky.urs.cz/item/CS_URS_2023_02/735494811"/>
    <hyperlink ref="F215" r:id="rId46" display="https://podminky.urs.cz/item/CS_URS_2023_02/998735181"/>
    <hyperlink ref="F219" r:id="rId47" display="https://podminky.urs.cz/item/CS_URS_2023_02/998741181"/>
    <hyperlink ref="F224" r:id="rId48" display="https://podminky.urs.cz/item/CS_URS_2023_02/998742181"/>
    <hyperlink ref="F227" r:id="rId49" display="https://podminky.urs.cz/item/CS_URS_2023_02/763164549"/>
    <hyperlink ref="F229" r:id="rId50" display="https://podminky.urs.cz/item/CS_URS_2023_02/763164670"/>
    <hyperlink ref="F231" r:id="rId51" display="https://podminky.urs.cz/item/CS_URS_2023_02/763172322"/>
    <hyperlink ref="F235" r:id="rId52" display="https://podminky.urs.cz/item/CS_URS_2023_02/998763381"/>
    <hyperlink ref="F238" r:id="rId53" display="https://podminky.urs.cz/item/CS_URS_2023_02/766660001"/>
    <hyperlink ref="F241" r:id="rId54" display="https://podminky.urs.cz/item/CS_URS_2023_02/766660002"/>
    <hyperlink ref="F244" r:id="rId55" display="https://podminky.urs.cz/item/CS_URS_2023_02/766691914"/>
    <hyperlink ref="F248" r:id="rId56" display="https://podminky.urs.cz/item/CS_URS_2023_02/998766181"/>
    <hyperlink ref="F251" r:id="rId57" display="https://podminky.urs.cz/item/CS_URS_2023_02/771111011"/>
    <hyperlink ref="F253" r:id="rId58" display="https://podminky.urs.cz/item/CS_URS_2023_02/771121011"/>
    <hyperlink ref="F255" r:id="rId59" display="https://podminky.urs.cz/item/CS_URS_2023_02/771151021"/>
    <hyperlink ref="F257" r:id="rId60" display="https://podminky.urs.cz/item/CS_URS_2023_02/771473810"/>
    <hyperlink ref="F259" r:id="rId61" display="https://podminky.urs.cz/item/CS_URS_2023_02/771474113"/>
    <hyperlink ref="F262" r:id="rId62" display="https://podminky.urs.cz/item/CS_URS_2023_02/771573810"/>
    <hyperlink ref="F264" r:id="rId63" display="https://podminky.urs.cz/item/CS_URS_2023_02/771574414"/>
    <hyperlink ref="F268" r:id="rId64" display="https://podminky.urs.cz/item/CS_URS_2023_02/771591112"/>
    <hyperlink ref="F270" r:id="rId65" display="https://podminky.urs.cz/item/CS_URS_2023_02/771591264"/>
    <hyperlink ref="F272" r:id="rId66" display="https://podminky.urs.cz/item/CS_URS_2023_02/998771181"/>
    <hyperlink ref="F275" r:id="rId67" display="https://podminky.urs.cz/item/CS_URS_2023_02/781111011"/>
    <hyperlink ref="F277" r:id="rId68" display="https://podminky.urs.cz/item/CS_URS_2023_02/781121011"/>
    <hyperlink ref="F279" r:id="rId69" display="https://podminky.urs.cz/item/CS_URS_2023_02/781131112"/>
    <hyperlink ref="F281" r:id="rId70" display="https://podminky.urs.cz/item/CS_URS_2023_02/781131232"/>
    <hyperlink ref="F283" r:id="rId71" display="https://podminky.urs.cz/item/CS_URS_2023_02/781473810"/>
    <hyperlink ref="F285" r:id="rId72" display="https://podminky.urs.cz/item/CS_URS_2023_02/781474154"/>
    <hyperlink ref="F289" r:id="rId73" display="https://podminky.urs.cz/item/CS_URS_2023_02/781491022"/>
    <hyperlink ref="F292" r:id="rId74" display="https://podminky.urs.cz/item/CS_URS_2023_02/781495115"/>
    <hyperlink ref="F294" r:id="rId75" display="https://podminky.urs.cz/item/CS_URS_2023_02/781495211"/>
    <hyperlink ref="F296" r:id="rId76" display="https://podminky.urs.cz/item/CS_URS_2023_02/781571141"/>
    <hyperlink ref="F299" r:id="rId77" display="https://podminky.urs.cz/item/CS_URS_2023_02/998781181"/>
    <hyperlink ref="F302" r:id="rId78" display="https://podminky.urs.cz/item/CS_URS_2023_02/783301311"/>
    <hyperlink ref="F304" r:id="rId79" display="https://podminky.urs.cz/item/CS_URS_2023_02/783314201"/>
    <hyperlink ref="F306" r:id="rId80" display="https://podminky.urs.cz/item/CS_URS_2023_02/783315101"/>
    <hyperlink ref="F308" r:id="rId81" display="https://podminky.urs.cz/item/CS_URS_2023_02/783317101"/>
    <hyperlink ref="F310" r:id="rId82" display="https://podminky.urs.cz/item/CS_URS_2023_02/783601341"/>
    <hyperlink ref="F312" r:id="rId83" display="https://podminky.urs.cz/item/CS_URS_2023_02/783601345"/>
    <hyperlink ref="F314" r:id="rId84" display="https://podminky.urs.cz/item/CS_URS_2023_02/783601711"/>
    <hyperlink ref="F316" r:id="rId85" display="https://podminky.urs.cz/item/CS_URS_2023_02/783601713"/>
    <hyperlink ref="F318" r:id="rId86" display="https://podminky.urs.cz/item/CS_URS_2023_02/783601729"/>
    <hyperlink ref="F320" r:id="rId87" display="https://podminky.urs.cz/item/CS_URS_2023_02/783601731"/>
    <hyperlink ref="F322" r:id="rId88" display="https://podminky.urs.cz/item/CS_URS_2023_02/783614141"/>
    <hyperlink ref="F324" r:id="rId89" display="https://podminky.urs.cz/item/CS_URS_2023_02/783614551"/>
    <hyperlink ref="F326" r:id="rId90" display="https://podminky.urs.cz/item/CS_URS_2023_02/783614561"/>
    <hyperlink ref="F328" r:id="rId91" display="https://podminky.urs.cz/item/CS_URS_2023_02/783617147"/>
    <hyperlink ref="F330" r:id="rId92" display="https://podminky.urs.cz/item/CS_URS_2023_02/783617615"/>
    <hyperlink ref="F332" r:id="rId93" display="https://podminky.urs.cz/item/CS_URS_2023_02/783617635"/>
    <hyperlink ref="F335" r:id="rId94" display="https://podminky.urs.cz/item/CS_URS_2023_02/784111003"/>
    <hyperlink ref="F337" r:id="rId95" display="https://podminky.urs.cz/item/CS_URS_2023_02/784111013"/>
    <hyperlink ref="F339" r:id="rId96" display="https://podminky.urs.cz/item/CS_URS_2023_02/784121003"/>
    <hyperlink ref="F341" r:id="rId97" display="https://podminky.urs.cz/item/CS_URS_2023_02/784121013"/>
    <hyperlink ref="F343" r:id="rId98" display="https://podminky.urs.cz/item/CS_URS_2023_02/784161403"/>
    <hyperlink ref="F345" r:id="rId99" display="https://podminky.urs.cz/item/CS_URS_2023_02/784181123"/>
    <hyperlink ref="F347" r:id="rId100" display="https://podminky.urs.cz/item/CS_URS_2023_02/784191001"/>
    <hyperlink ref="F349" r:id="rId101" display="https://podminky.urs.cz/item/CS_URS_2023_02/784191005"/>
    <hyperlink ref="F351" r:id="rId102" display="https://podminky.urs.cz/item/CS_URS_2023_02/784191007"/>
    <hyperlink ref="F353" r:id="rId103" display="https://podminky.urs.cz/item/CS_URS_2023_02/7842111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85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rekonstrukce sociálního zařízení na Gymnáziu Vysoké Mýto - šatna chlapci, 1.NP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808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89</v>
      </c>
      <c r="G11" s="36"/>
      <c r="H11" s="36"/>
      <c r="I11" s="130" t="s">
        <v>20</v>
      </c>
      <c r="J11" s="134" t="s">
        <v>21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22</v>
      </c>
      <c r="E12" s="36"/>
      <c r="F12" s="134" t="s">
        <v>809</v>
      </c>
      <c r="G12" s="36"/>
      <c r="H12" s="36"/>
      <c r="I12" s="130" t="s">
        <v>24</v>
      </c>
      <c r="J12" s="135" t="str">
        <f>'Rekapitulace zakázky'!AN8</f>
        <v>15. 9. 2023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26</v>
      </c>
      <c r="E14" s="36"/>
      <c r="F14" s="36"/>
      <c r="G14" s="36"/>
      <c r="H14" s="36"/>
      <c r="I14" s="130" t="s">
        <v>27</v>
      </c>
      <c r="J14" s="134" t="s">
        <v>28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29</v>
      </c>
      <c r="F15" s="36"/>
      <c r="G15" s="36"/>
      <c r="H15" s="36"/>
      <c r="I15" s="130" t="s">
        <v>30</v>
      </c>
      <c r="J15" s="134" t="s">
        <v>21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27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30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27</v>
      </c>
      <c r="J20" s="134" t="s">
        <v>34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35</v>
      </c>
      <c r="F21" s="36"/>
      <c r="G21" s="36"/>
      <c r="H21" s="36"/>
      <c r="I21" s="130" t="s">
        <v>30</v>
      </c>
      <c r="J21" s="134" t="s">
        <v>21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38</v>
      </c>
      <c r="E23" s="36"/>
      <c r="F23" s="36"/>
      <c r="G23" s="36"/>
      <c r="H23" s="36"/>
      <c r="I23" s="130" t="s">
        <v>27</v>
      </c>
      <c r="J23" s="134" t="str">
        <f>IF('Rekapitulace zakázky'!AN19="","",'Rekapitulace zakázky'!AN19)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zakázky'!E20="","",'Rekapitulace zakázky'!E20)</f>
        <v xml:space="preserve"> </v>
      </c>
      <c r="F24" s="36"/>
      <c r="G24" s="36"/>
      <c r="H24" s="36"/>
      <c r="I24" s="130" t="s">
        <v>30</v>
      </c>
      <c r="J24" s="134" t="str">
        <f>IF('Rekapitulace zakázky'!AN20="","",'Rekapitulace zakázky'!AN20)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39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41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43</v>
      </c>
      <c r="G32" s="36"/>
      <c r="H32" s="36"/>
      <c r="I32" s="143" t="s">
        <v>42</v>
      </c>
      <c r="J32" s="143" t="s">
        <v>44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45</v>
      </c>
      <c r="E33" s="130" t="s">
        <v>46</v>
      </c>
      <c r="F33" s="145">
        <f>ROUND((SUM(BE82:BE92)),  2)</f>
        <v>0</v>
      </c>
      <c r="G33" s="36"/>
      <c r="H33" s="36"/>
      <c r="I33" s="146">
        <v>0.20999999999999999</v>
      </c>
      <c r="J33" s="145">
        <f>ROUND(((SUM(BE82:BE92))*I33),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47</v>
      </c>
      <c r="F34" s="145">
        <f>ROUND((SUM(BF82:BF92)),  2)</f>
        <v>0</v>
      </c>
      <c r="G34" s="36"/>
      <c r="H34" s="36"/>
      <c r="I34" s="146">
        <v>0.14999999999999999</v>
      </c>
      <c r="J34" s="145">
        <f>ROUND(((SUM(BF82:BF92))*I34),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48</v>
      </c>
      <c r="F35" s="145">
        <f>ROUND((SUM(BG82:BG92)),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49</v>
      </c>
      <c r="F36" s="145">
        <f>ROUND((SUM(BH82:BH92)),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50</v>
      </c>
      <c r="F37" s="145">
        <f>ROUND((SUM(BI82:BI92)),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rekonstrukce sociálního zařízení na Gymnáziu Vysoké Mýto - šatna chlapci, 1.NP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VON - Vedlejší a ostatní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nám. Vaňorného 163, Vysoké Mýto</v>
      </c>
      <c r="G52" s="38"/>
      <c r="H52" s="38"/>
      <c r="I52" s="30" t="s">
        <v>24</v>
      </c>
      <c r="J52" s="70" t="str">
        <f>IF(J12="","",J12)</f>
        <v>15. 9. 2023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>Gymnázium Vysoké Mýto</v>
      </c>
      <c r="G54" s="38"/>
      <c r="H54" s="38"/>
      <c r="I54" s="30" t="s">
        <v>33</v>
      </c>
      <c r="J54" s="34" t="str">
        <f>E21</f>
        <v>BKN spol. s r.o.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38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73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810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811</v>
      </c>
      <c r="E61" s="172"/>
      <c r="F61" s="172"/>
      <c r="G61" s="172"/>
      <c r="H61" s="172"/>
      <c r="I61" s="172"/>
      <c r="J61" s="173">
        <f>J84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812</v>
      </c>
      <c r="E62" s="172"/>
      <c r="F62" s="172"/>
      <c r="G62" s="172"/>
      <c r="H62" s="172"/>
      <c r="I62" s="172"/>
      <c r="J62" s="173">
        <f>J90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rekonstrukce sociálního zařízení na Gymnáziu Vysoké Mýto - šatna chlapci, 1.NP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VON - Vedlejší a ostatní náklady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22</v>
      </c>
      <c r="D76" s="38"/>
      <c r="E76" s="38"/>
      <c r="F76" s="25" t="str">
        <f>F12</f>
        <v>nám. Vaňorného 163, Vysoké Mýto</v>
      </c>
      <c r="G76" s="38"/>
      <c r="H76" s="38"/>
      <c r="I76" s="30" t="s">
        <v>24</v>
      </c>
      <c r="J76" s="70" t="str">
        <f>IF(J12="","",J12)</f>
        <v>15. 9. 2023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26</v>
      </c>
      <c r="D78" s="38"/>
      <c r="E78" s="38"/>
      <c r="F78" s="25" t="str">
        <f>E15</f>
        <v>Gymnázium Vysoké Mýto</v>
      </c>
      <c r="G78" s="38"/>
      <c r="H78" s="38"/>
      <c r="I78" s="30" t="s">
        <v>33</v>
      </c>
      <c r="J78" s="34" t="str">
        <f>E21</f>
        <v>BKN spol. s r.o.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31</v>
      </c>
      <c r="D79" s="38"/>
      <c r="E79" s="38"/>
      <c r="F79" s="25" t="str">
        <f>IF(E18="","",E18)</f>
        <v>Vyplň údaj</v>
      </c>
      <c r="G79" s="38"/>
      <c r="H79" s="38"/>
      <c r="I79" s="30" t="s">
        <v>38</v>
      </c>
      <c r="J79" s="34" t="str">
        <f>E24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75"/>
      <c r="B81" s="176"/>
      <c r="C81" s="177" t="s">
        <v>117</v>
      </c>
      <c r="D81" s="178" t="s">
        <v>60</v>
      </c>
      <c r="E81" s="178" t="s">
        <v>56</v>
      </c>
      <c r="F81" s="178" t="s">
        <v>57</v>
      </c>
      <c r="G81" s="178" t="s">
        <v>118</v>
      </c>
      <c r="H81" s="178" t="s">
        <v>119</v>
      </c>
      <c r="I81" s="178" t="s">
        <v>120</v>
      </c>
      <c r="J81" s="178" t="s">
        <v>95</v>
      </c>
      <c r="K81" s="179" t="s">
        <v>121</v>
      </c>
      <c r="L81" s="180"/>
      <c r="M81" s="90" t="s">
        <v>21</v>
      </c>
      <c r="N81" s="91" t="s">
        <v>45</v>
      </c>
      <c r="O81" s="91" t="s">
        <v>122</v>
      </c>
      <c r="P81" s="91" t="s">
        <v>123</v>
      </c>
      <c r="Q81" s="91" t="s">
        <v>124</v>
      </c>
      <c r="R81" s="91" t="s">
        <v>125</v>
      </c>
      <c r="S81" s="91" t="s">
        <v>126</v>
      </c>
      <c r="T81" s="92" t="s">
        <v>127</v>
      </c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</row>
    <row r="82" s="2" customFormat="1" ht="22.8" customHeight="1">
      <c r="A82" s="36"/>
      <c r="B82" s="37"/>
      <c r="C82" s="97" t="s">
        <v>128</v>
      </c>
      <c r="D82" s="38"/>
      <c r="E82" s="38"/>
      <c r="F82" s="38"/>
      <c r="G82" s="38"/>
      <c r="H82" s="38"/>
      <c r="I82" s="38"/>
      <c r="J82" s="181">
        <f>BK82</f>
        <v>0</v>
      </c>
      <c r="K82" s="38"/>
      <c r="L82" s="42"/>
      <c r="M82" s="93"/>
      <c r="N82" s="182"/>
      <c r="O82" s="94"/>
      <c r="P82" s="183">
        <f>P83</f>
        <v>0</v>
      </c>
      <c r="Q82" s="94"/>
      <c r="R82" s="183">
        <f>R83</f>
        <v>0</v>
      </c>
      <c r="S82" s="94"/>
      <c r="T82" s="184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74</v>
      </c>
      <c r="AU82" s="15" t="s">
        <v>96</v>
      </c>
      <c r="BK82" s="185">
        <f>BK83</f>
        <v>0</v>
      </c>
    </row>
    <row r="83" s="12" customFormat="1" ht="25.92" customHeight="1">
      <c r="A83" s="12"/>
      <c r="B83" s="186"/>
      <c r="C83" s="187"/>
      <c r="D83" s="188" t="s">
        <v>74</v>
      </c>
      <c r="E83" s="189" t="s">
        <v>86</v>
      </c>
      <c r="F83" s="189" t="s">
        <v>813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P84+P90</f>
        <v>0</v>
      </c>
      <c r="Q83" s="194"/>
      <c r="R83" s="195">
        <f>R84+R90</f>
        <v>0</v>
      </c>
      <c r="S83" s="194"/>
      <c r="T83" s="196">
        <f>T84+T90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139</v>
      </c>
      <c r="AT83" s="198" t="s">
        <v>74</v>
      </c>
      <c r="AU83" s="198" t="s">
        <v>75</v>
      </c>
      <c r="AY83" s="197" t="s">
        <v>131</v>
      </c>
      <c r="BK83" s="199">
        <f>BK84+BK90</f>
        <v>0</v>
      </c>
    </row>
    <row r="84" s="12" customFormat="1" ht="22.8" customHeight="1">
      <c r="A84" s="12"/>
      <c r="B84" s="186"/>
      <c r="C84" s="187"/>
      <c r="D84" s="188" t="s">
        <v>74</v>
      </c>
      <c r="E84" s="200" t="s">
        <v>814</v>
      </c>
      <c r="F84" s="200" t="s">
        <v>815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SUM(P85:P89)</f>
        <v>0</v>
      </c>
      <c r="Q84" s="194"/>
      <c r="R84" s="195">
        <f>SUM(R85:R89)</f>
        <v>0</v>
      </c>
      <c r="S84" s="194"/>
      <c r="T84" s="196">
        <f>SUM(T85:T89)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139</v>
      </c>
      <c r="AT84" s="198" t="s">
        <v>74</v>
      </c>
      <c r="AU84" s="198" t="s">
        <v>83</v>
      </c>
      <c r="AY84" s="197" t="s">
        <v>131</v>
      </c>
      <c r="BK84" s="199">
        <f>SUM(BK85:BK89)</f>
        <v>0</v>
      </c>
    </row>
    <row r="85" s="2" customFormat="1" ht="24.15" customHeight="1">
      <c r="A85" s="36"/>
      <c r="B85" s="37"/>
      <c r="C85" s="202" t="s">
        <v>83</v>
      </c>
      <c r="D85" s="202" t="s">
        <v>134</v>
      </c>
      <c r="E85" s="203" t="s">
        <v>816</v>
      </c>
      <c r="F85" s="204" t="s">
        <v>817</v>
      </c>
      <c r="G85" s="205" t="s">
        <v>275</v>
      </c>
      <c r="H85" s="206">
        <v>1</v>
      </c>
      <c r="I85" s="207"/>
      <c r="J85" s="208">
        <f>ROUND(I85*H85,2)</f>
        <v>0</v>
      </c>
      <c r="K85" s="204" t="s">
        <v>21</v>
      </c>
      <c r="L85" s="42"/>
      <c r="M85" s="209" t="s">
        <v>21</v>
      </c>
      <c r="N85" s="210" t="s">
        <v>46</v>
      </c>
      <c r="O85" s="82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3" t="s">
        <v>818</v>
      </c>
      <c r="AT85" s="213" t="s">
        <v>134</v>
      </c>
      <c r="AU85" s="213" t="s">
        <v>85</v>
      </c>
      <c r="AY85" s="15" t="s">
        <v>131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83</v>
      </c>
      <c r="BK85" s="214">
        <f>ROUND(I85*H85,2)</f>
        <v>0</v>
      </c>
      <c r="BL85" s="15" t="s">
        <v>818</v>
      </c>
      <c r="BM85" s="213" t="s">
        <v>819</v>
      </c>
    </row>
    <row r="86" s="2" customFormat="1" ht="16.5" customHeight="1">
      <c r="A86" s="36"/>
      <c r="B86" s="37"/>
      <c r="C86" s="202" t="s">
        <v>85</v>
      </c>
      <c r="D86" s="202" t="s">
        <v>134</v>
      </c>
      <c r="E86" s="203" t="s">
        <v>820</v>
      </c>
      <c r="F86" s="204" t="s">
        <v>821</v>
      </c>
      <c r="G86" s="205" t="s">
        <v>175</v>
      </c>
      <c r="H86" s="206">
        <v>1</v>
      </c>
      <c r="I86" s="207"/>
      <c r="J86" s="208">
        <f>ROUND(I86*H86,2)</f>
        <v>0</v>
      </c>
      <c r="K86" s="204" t="s">
        <v>21</v>
      </c>
      <c r="L86" s="42"/>
      <c r="M86" s="209" t="s">
        <v>21</v>
      </c>
      <c r="N86" s="210" t="s">
        <v>46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818</v>
      </c>
      <c r="AT86" s="213" t="s">
        <v>134</v>
      </c>
      <c r="AU86" s="213" t="s">
        <v>85</v>
      </c>
      <c r="AY86" s="15" t="s">
        <v>131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83</v>
      </c>
      <c r="BK86" s="214">
        <f>ROUND(I86*H86,2)</f>
        <v>0</v>
      </c>
      <c r="BL86" s="15" t="s">
        <v>818</v>
      </c>
      <c r="BM86" s="213" t="s">
        <v>822</v>
      </c>
    </row>
    <row r="87" s="2" customFormat="1" ht="49.05" customHeight="1">
      <c r="A87" s="36"/>
      <c r="B87" s="37"/>
      <c r="C87" s="202" t="s">
        <v>132</v>
      </c>
      <c r="D87" s="202" t="s">
        <v>134</v>
      </c>
      <c r="E87" s="203" t="s">
        <v>823</v>
      </c>
      <c r="F87" s="204" t="s">
        <v>824</v>
      </c>
      <c r="G87" s="205" t="s">
        <v>275</v>
      </c>
      <c r="H87" s="206">
        <v>1</v>
      </c>
      <c r="I87" s="207"/>
      <c r="J87" s="208">
        <f>ROUND(I87*H87,2)</f>
        <v>0</v>
      </c>
      <c r="K87" s="204" t="s">
        <v>21</v>
      </c>
      <c r="L87" s="42"/>
      <c r="M87" s="209" t="s">
        <v>21</v>
      </c>
      <c r="N87" s="210" t="s">
        <v>46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818</v>
      </c>
      <c r="AT87" s="213" t="s">
        <v>134</v>
      </c>
      <c r="AU87" s="213" t="s">
        <v>85</v>
      </c>
      <c r="AY87" s="15" t="s">
        <v>131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83</v>
      </c>
      <c r="BK87" s="214">
        <f>ROUND(I87*H87,2)</f>
        <v>0</v>
      </c>
      <c r="BL87" s="15" t="s">
        <v>818</v>
      </c>
      <c r="BM87" s="213" t="s">
        <v>825</v>
      </c>
    </row>
    <row r="88" s="2" customFormat="1" ht="24.15" customHeight="1">
      <c r="A88" s="36"/>
      <c r="B88" s="37"/>
      <c r="C88" s="202" t="s">
        <v>139</v>
      </c>
      <c r="D88" s="202" t="s">
        <v>134</v>
      </c>
      <c r="E88" s="203" t="s">
        <v>826</v>
      </c>
      <c r="F88" s="204" t="s">
        <v>827</v>
      </c>
      <c r="G88" s="205" t="s">
        <v>275</v>
      </c>
      <c r="H88" s="206">
        <v>1</v>
      </c>
      <c r="I88" s="207"/>
      <c r="J88" s="208">
        <f>ROUND(I88*H88,2)</f>
        <v>0</v>
      </c>
      <c r="K88" s="204" t="s">
        <v>21</v>
      </c>
      <c r="L88" s="42"/>
      <c r="M88" s="209" t="s">
        <v>21</v>
      </c>
      <c r="N88" s="210" t="s">
        <v>46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818</v>
      </c>
      <c r="AT88" s="213" t="s">
        <v>134</v>
      </c>
      <c r="AU88" s="213" t="s">
        <v>85</v>
      </c>
      <c r="AY88" s="15" t="s">
        <v>131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83</v>
      </c>
      <c r="BK88" s="214">
        <f>ROUND(I88*H88,2)</f>
        <v>0</v>
      </c>
      <c r="BL88" s="15" t="s">
        <v>818</v>
      </c>
      <c r="BM88" s="213" t="s">
        <v>828</v>
      </c>
    </row>
    <row r="89" s="2" customFormat="1" ht="55.5" customHeight="1">
      <c r="A89" s="36"/>
      <c r="B89" s="37"/>
      <c r="C89" s="202" t="s">
        <v>158</v>
      </c>
      <c r="D89" s="202" t="s">
        <v>134</v>
      </c>
      <c r="E89" s="203" t="s">
        <v>829</v>
      </c>
      <c r="F89" s="204" t="s">
        <v>830</v>
      </c>
      <c r="G89" s="205" t="s">
        <v>275</v>
      </c>
      <c r="H89" s="206">
        <v>1</v>
      </c>
      <c r="I89" s="207"/>
      <c r="J89" s="208">
        <f>ROUND(I89*H89,2)</f>
        <v>0</v>
      </c>
      <c r="K89" s="204" t="s">
        <v>21</v>
      </c>
      <c r="L89" s="42"/>
      <c r="M89" s="209" t="s">
        <v>21</v>
      </c>
      <c r="N89" s="210" t="s">
        <v>46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818</v>
      </c>
      <c r="AT89" s="213" t="s">
        <v>134</v>
      </c>
      <c r="AU89" s="213" t="s">
        <v>85</v>
      </c>
      <c r="AY89" s="15" t="s">
        <v>131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83</v>
      </c>
      <c r="BK89" s="214">
        <f>ROUND(I89*H89,2)</f>
        <v>0</v>
      </c>
      <c r="BL89" s="15" t="s">
        <v>818</v>
      </c>
      <c r="BM89" s="213" t="s">
        <v>831</v>
      </c>
    </row>
    <row r="90" s="12" customFormat="1" ht="22.8" customHeight="1">
      <c r="A90" s="12"/>
      <c r="B90" s="186"/>
      <c r="C90" s="187"/>
      <c r="D90" s="188" t="s">
        <v>74</v>
      </c>
      <c r="E90" s="200" t="s">
        <v>75</v>
      </c>
      <c r="F90" s="200" t="s">
        <v>832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SUM(P91:P92)</f>
        <v>0</v>
      </c>
      <c r="Q90" s="194"/>
      <c r="R90" s="195">
        <f>SUM(R91:R92)</f>
        <v>0</v>
      </c>
      <c r="S90" s="194"/>
      <c r="T90" s="196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158</v>
      </c>
      <c r="AT90" s="198" t="s">
        <v>74</v>
      </c>
      <c r="AU90" s="198" t="s">
        <v>83</v>
      </c>
      <c r="AY90" s="197" t="s">
        <v>131</v>
      </c>
      <c r="BK90" s="199">
        <f>SUM(BK91:BK92)</f>
        <v>0</v>
      </c>
    </row>
    <row r="91" s="2" customFormat="1" ht="78" customHeight="1">
      <c r="A91" s="36"/>
      <c r="B91" s="37"/>
      <c r="C91" s="202" t="s">
        <v>148</v>
      </c>
      <c r="D91" s="202" t="s">
        <v>134</v>
      </c>
      <c r="E91" s="203" t="s">
        <v>833</v>
      </c>
      <c r="F91" s="204" t="s">
        <v>834</v>
      </c>
      <c r="G91" s="205" t="s">
        <v>275</v>
      </c>
      <c r="H91" s="206">
        <v>1</v>
      </c>
      <c r="I91" s="207"/>
      <c r="J91" s="208">
        <f>ROUND(I91*H91,2)</f>
        <v>0</v>
      </c>
      <c r="K91" s="204" t="s">
        <v>21</v>
      </c>
      <c r="L91" s="42"/>
      <c r="M91" s="209" t="s">
        <v>21</v>
      </c>
      <c r="N91" s="210" t="s">
        <v>46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818</v>
      </c>
      <c r="AT91" s="213" t="s">
        <v>134</v>
      </c>
      <c r="AU91" s="213" t="s">
        <v>85</v>
      </c>
      <c r="AY91" s="15" t="s">
        <v>131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83</v>
      </c>
      <c r="BK91" s="214">
        <f>ROUND(I91*H91,2)</f>
        <v>0</v>
      </c>
      <c r="BL91" s="15" t="s">
        <v>818</v>
      </c>
      <c r="BM91" s="213" t="s">
        <v>835</v>
      </c>
    </row>
    <row r="92" s="2" customFormat="1" ht="37.8" customHeight="1">
      <c r="A92" s="36"/>
      <c r="B92" s="37"/>
      <c r="C92" s="202" t="s">
        <v>167</v>
      </c>
      <c r="D92" s="202" t="s">
        <v>134</v>
      </c>
      <c r="E92" s="203" t="s">
        <v>836</v>
      </c>
      <c r="F92" s="204" t="s">
        <v>837</v>
      </c>
      <c r="G92" s="205" t="s">
        <v>275</v>
      </c>
      <c r="H92" s="206">
        <v>1</v>
      </c>
      <c r="I92" s="207"/>
      <c r="J92" s="208">
        <f>ROUND(I92*H92,2)</f>
        <v>0</v>
      </c>
      <c r="K92" s="204" t="s">
        <v>21</v>
      </c>
      <c r="L92" s="42"/>
      <c r="M92" s="234" t="s">
        <v>21</v>
      </c>
      <c r="N92" s="235" t="s">
        <v>46</v>
      </c>
      <c r="O92" s="232"/>
      <c r="P92" s="236">
        <f>O92*H92</f>
        <v>0</v>
      </c>
      <c r="Q92" s="236">
        <v>0</v>
      </c>
      <c r="R92" s="236">
        <f>Q92*H92</f>
        <v>0</v>
      </c>
      <c r="S92" s="236">
        <v>0</v>
      </c>
      <c r="T92" s="23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818</v>
      </c>
      <c r="AT92" s="213" t="s">
        <v>134</v>
      </c>
      <c r="AU92" s="213" t="s">
        <v>85</v>
      </c>
      <c r="AY92" s="15" t="s">
        <v>131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83</v>
      </c>
      <c r="BK92" s="214">
        <f>ROUND(I92*H92,2)</f>
        <v>0</v>
      </c>
      <c r="BL92" s="15" t="s">
        <v>818</v>
      </c>
      <c r="BM92" s="213" t="s">
        <v>838</v>
      </c>
    </row>
    <row r="93" s="2" customFormat="1" ht="6.96" customHeight="1">
      <c r="A93" s="36"/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42"/>
      <c r="M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</sheetData>
  <sheetProtection sheet="1" autoFilter="0" formatColumns="0" formatRows="0" objects="1" scenarios="1" spinCount="100000" saltValue="QV3RxJWuoPHIJ5MRUosyQaKiqOO1a3A9nlL/G3ksmr1u6s7Am5MDDS4O2zLWHKV6RvQZrsUl4D1iWKhJ5lUcwA==" hashValue="yHi45tK5oWBRsNYciTDET1qvSMKjwwvtp4UQugfrWC5Zs4PRo39TaJzSZJoCQ6JPsvGbVeCrGyZYCsfhFgoMgg==" algorithmName="SHA-512" password="DA9B"/>
  <autoFilter ref="C81:K9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839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840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841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842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843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844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845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846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847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848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849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82</v>
      </c>
      <c r="F18" s="249" t="s">
        <v>850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851</v>
      </c>
      <c r="F19" s="249" t="s">
        <v>852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853</v>
      </c>
      <c r="F20" s="249" t="s">
        <v>854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86</v>
      </c>
      <c r="F21" s="249" t="s">
        <v>87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855</v>
      </c>
      <c r="F22" s="249" t="s">
        <v>856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857</v>
      </c>
      <c r="F23" s="249" t="s">
        <v>858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859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860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861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862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863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864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865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866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867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117</v>
      </c>
      <c r="F36" s="249"/>
      <c r="G36" s="249" t="s">
        <v>868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869</v>
      </c>
      <c r="F37" s="249"/>
      <c r="G37" s="249" t="s">
        <v>870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56</v>
      </c>
      <c r="F38" s="249"/>
      <c r="G38" s="249" t="s">
        <v>871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57</v>
      </c>
      <c r="F39" s="249"/>
      <c r="G39" s="249" t="s">
        <v>872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118</v>
      </c>
      <c r="F40" s="249"/>
      <c r="G40" s="249" t="s">
        <v>873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119</v>
      </c>
      <c r="F41" s="249"/>
      <c r="G41" s="249" t="s">
        <v>874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875</v>
      </c>
      <c r="F42" s="249"/>
      <c r="G42" s="249" t="s">
        <v>876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877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878</v>
      </c>
      <c r="F44" s="249"/>
      <c r="G44" s="249" t="s">
        <v>879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121</v>
      </c>
      <c r="F45" s="249"/>
      <c r="G45" s="249" t="s">
        <v>880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881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882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883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884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885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886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887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888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889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890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891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892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893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894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895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896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897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898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899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900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901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902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903</v>
      </c>
      <c r="D76" s="267"/>
      <c r="E76" s="267"/>
      <c r="F76" s="267" t="s">
        <v>904</v>
      </c>
      <c r="G76" s="268"/>
      <c r="H76" s="267" t="s">
        <v>57</v>
      </c>
      <c r="I76" s="267" t="s">
        <v>60</v>
      </c>
      <c r="J76" s="267" t="s">
        <v>905</v>
      </c>
      <c r="K76" s="266"/>
    </row>
    <row r="77" s="1" customFormat="1" ht="17.25" customHeight="1">
      <c r="B77" s="264"/>
      <c r="C77" s="269" t="s">
        <v>906</v>
      </c>
      <c r="D77" s="269"/>
      <c r="E77" s="269"/>
      <c r="F77" s="270" t="s">
        <v>907</v>
      </c>
      <c r="G77" s="271"/>
      <c r="H77" s="269"/>
      <c r="I77" s="269"/>
      <c r="J77" s="269" t="s">
        <v>908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56</v>
      </c>
      <c r="D79" s="274"/>
      <c r="E79" s="274"/>
      <c r="F79" s="275" t="s">
        <v>909</v>
      </c>
      <c r="G79" s="276"/>
      <c r="H79" s="252" t="s">
        <v>910</v>
      </c>
      <c r="I79" s="252" t="s">
        <v>911</v>
      </c>
      <c r="J79" s="252">
        <v>20</v>
      </c>
      <c r="K79" s="266"/>
    </row>
    <row r="80" s="1" customFormat="1" ht="15" customHeight="1">
      <c r="B80" s="264"/>
      <c r="C80" s="252" t="s">
        <v>912</v>
      </c>
      <c r="D80" s="252"/>
      <c r="E80" s="252"/>
      <c r="F80" s="275" t="s">
        <v>909</v>
      </c>
      <c r="G80" s="276"/>
      <c r="H80" s="252" t="s">
        <v>913</v>
      </c>
      <c r="I80" s="252" t="s">
        <v>911</v>
      </c>
      <c r="J80" s="252">
        <v>120</v>
      </c>
      <c r="K80" s="266"/>
    </row>
    <row r="81" s="1" customFormat="1" ht="15" customHeight="1">
      <c r="B81" s="277"/>
      <c r="C81" s="252" t="s">
        <v>914</v>
      </c>
      <c r="D81" s="252"/>
      <c r="E81" s="252"/>
      <c r="F81" s="275" t="s">
        <v>915</v>
      </c>
      <c r="G81" s="276"/>
      <c r="H81" s="252" t="s">
        <v>916</v>
      </c>
      <c r="I81" s="252" t="s">
        <v>911</v>
      </c>
      <c r="J81" s="252">
        <v>50</v>
      </c>
      <c r="K81" s="266"/>
    </row>
    <row r="82" s="1" customFormat="1" ht="15" customHeight="1">
      <c r="B82" s="277"/>
      <c r="C82" s="252" t="s">
        <v>917</v>
      </c>
      <c r="D82" s="252"/>
      <c r="E82" s="252"/>
      <c r="F82" s="275" t="s">
        <v>909</v>
      </c>
      <c r="G82" s="276"/>
      <c r="H82" s="252" t="s">
        <v>918</v>
      </c>
      <c r="I82" s="252" t="s">
        <v>919</v>
      </c>
      <c r="J82" s="252"/>
      <c r="K82" s="266"/>
    </row>
    <row r="83" s="1" customFormat="1" ht="15" customHeight="1">
      <c r="B83" s="277"/>
      <c r="C83" s="278" t="s">
        <v>920</v>
      </c>
      <c r="D83" s="278"/>
      <c r="E83" s="278"/>
      <c r="F83" s="279" t="s">
        <v>915</v>
      </c>
      <c r="G83" s="278"/>
      <c r="H83" s="278" t="s">
        <v>921</v>
      </c>
      <c r="I83" s="278" t="s">
        <v>911</v>
      </c>
      <c r="J83" s="278">
        <v>15</v>
      </c>
      <c r="K83" s="266"/>
    </row>
    <row r="84" s="1" customFormat="1" ht="15" customHeight="1">
      <c r="B84" s="277"/>
      <c r="C84" s="278" t="s">
        <v>922</v>
      </c>
      <c r="D84" s="278"/>
      <c r="E84" s="278"/>
      <c r="F84" s="279" t="s">
        <v>915</v>
      </c>
      <c r="G84" s="278"/>
      <c r="H84" s="278" t="s">
        <v>923</v>
      </c>
      <c r="I84" s="278" t="s">
        <v>911</v>
      </c>
      <c r="J84" s="278">
        <v>15</v>
      </c>
      <c r="K84" s="266"/>
    </row>
    <row r="85" s="1" customFormat="1" ht="15" customHeight="1">
      <c r="B85" s="277"/>
      <c r="C85" s="278" t="s">
        <v>924</v>
      </c>
      <c r="D85" s="278"/>
      <c r="E85" s="278"/>
      <c r="F85" s="279" t="s">
        <v>915</v>
      </c>
      <c r="G85" s="278"/>
      <c r="H85" s="278" t="s">
        <v>925</v>
      </c>
      <c r="I85" s="278" t="s">
        <v>911</v>
      </c>
      <c r="J85" s="278">
        <v>20</v>
      </c>
      <c r="K85" s="266"/>
    </row>
    <row r="86" s="1" customFormat="1" ht="15" customHeight="1">
      <c r="B86" s="277"/>
      <c r="C86" s="278" t="s">
        <v>926</v>
      </c>
      <c r="D86" s="278"/>
      <c r="E86" s="278"/>
      <c r="F86" s="279" t="s">
        <v>915</v>
      </c>
      <c r="G86" s="278"/>
      <c r="H86" s="278" t="s">
        <v>927</v>
      </c>
      <c r="I86" s="278" t="s">
        <v>911</v>
      </c>
      <c r="J86" s="278">
        <v>20</v>
      </c>
      <c r="K86" s="266"/>
    </row>
    <row r="87" s="1" customFormat="1" ht="15" customHeight="1">
      <c r="B87" s="277"/>
      <c r="C87" s="252" t="s">
        <v>928</v>
      </c>
      <c r="D87" s="252"/>
      <c r="E87" s="252"/>
      <c r="F87" s="275" t="s">
        <v>915</v>
      </c>
      <c r="G87" s="276"/>
      <c r="H87" s="252" t="s">
        <v>929</v>
      </c>
      <c r="I87" s="252" t="s">
        <v>911</v>
      </c>
      <c r="J87" s="252">
        <v>50</v>
      </c>
      <c r="K87" s="266"/>
    </row>
    <row r="88" s="1" customFormat="1" ht="15" customHeight="1">
      <c r="B88" s="277"/>
      <c r="C88" s="252" t="s">
        <v>930</v>
      </c>
      <c r="D88" s="252"/>
      <c r="E88" s="252"/>
      <c r="F88" s="275" t="s">
        <v>915</v>
      </c>
      <c r="G88" s="276"/>
      <c r="H88" s="252" t="s">
        <v>931</v>
      </c>
      <c r="I88" s="252" t="s">
        <v>911</v>
      </c>
      <c r="J88" s="252">
        <v>20</v>
      </c>
      <c r="K88" s="266"/>
    </row>
    <row r="89" s="1" customFormat="1" ht="15" customHeight="1">
      <c r="B89" s="277"/>
      <c r="C89" s="252" t="s">
        <v>932</v>
      </c>
      <c r="D89" s="252"/>
      <c r="E89" s="252"/>
      <c r="F89" s="275" t="s">
        <v>915</v>
      </c>
      <c r="G89" s="276"/>
      <c r="H89" s="252" t="s">
        <v>933</v>
      </c>
      <c r="I89" s="252" t="s">
        <v>911</v>
      </c>
      <c r="J89" s="252">
        <v>20</v>
      </c>
      <c r="K89" s="266"/>
    </row>
    <row r="90" s="1" customFormat="1" ht="15" customHeight="1">
      <c r="B90" s="277"/>
      <c r="C90" s="252" t="s">
        <v>934</v>
      </c>
      <c r="D90" s="252"/>
      <c r="E90" s="252"/>
      <c r="F90" s="275" t="s">
        <v>915</v>
      </c>
      <c r="G90" s="276"/>
      <c r="H90" s="252" t="s">
        <v>935</v>
      </c>
      <c r="I90" s="252" t="s">
        <v>911</v>
      </c>
      <c r="J90" s="252">
        <v>50</v>
      </c>
      <c r="K90" s="266"/>
    </row>
    <row r="91" s="1" customFormat="1" ht="15" customHeight="1">
      <c r="B91" s="277"/>
      <c r="C91" s="252" t="s">
        <v>936</v>
      </c>
      <c r="D91" s="252"/>
      <c r="E91" s="252"/>
      <c r="F91" s="275" t="s">
        <v>915</v>
      </c>
      <c r="G91" s="276"/>
      <c r="H91" s="252" t="s">
        <v>936</v>
      </c>
      <c r="I91" s="252" t="s">
        <v>911</v>
      </c>
      <c r="J91" s="252">
        <v>50</v>
      </c>
      <c r="K91" s="266"/>
    </row>
    <row r="92" s="1" customFormat="1" ht="15" customHeight="1">
      <c r="B92" s="277"/>
      <c r="C92" s="252" t="s">
        <v>937</v>
      </c>
      <c r="D92" s="252"/>
      <c r="E92" s="252"/>
      <c r="F92" s="275" t="s">
        <v>915</v>
      </c>
      <c r="G92" s="276"/>
      <c r="H92" s="252" t="s">
        <v>938</v>
      </c>
      <c r="I92" s="252" t="s">
        <v>911</v>
      </c>
      <c r="J92" s="252">
        <v>255</v>
      </c>
      <c r="K92" s="266"/>
    </row>
    <row r="93" s="1" customFormat="1" ht="15" customHeight="1">
      <c r="B93" s="277"/>
      <c r="C93" s="252" t="s">
        <v>939</v>
      </c>
      <c r="D93" s="252"/>
      <c r="E93" s="252"/>
      <c r="F93" s="275" t="s">
        <v>909</v>
      </c>
      <c r="G93" s="276"/>
      <c r="H93" s="252" t="s">
        <v>940</v>
      </c>
      <c r="I93" s="252" t="s">
        <v>941</v>
      </c>
      <c r="J93" s="252"/>
      <c r="K93" s="266"/>
    </row>
    <row r="94" s="1" customFormat="1" ht="15" customHeight="1">
      <c r="B94" s="277"/>
      <c r="C94" s="252" t="s">
        <v>942</v>
      </c>
      <c r="D94" s="252"/>
      <c r="E94" s="252"/>
      <c r="F94" s="275" t="s">
        <v>909</v>
      </c>
      <c r="G94" s="276"/>
      <c r="H94" s="252" t="s">
        <v>943</v>
      </c>
      <c r="I94" s="252" t="s">
        <v>944</v>
      </c>
      <c r="J94" s="252"/>
      <c r="K94" s="266"/>
    </row>
    <row r="95" s="1" customFormat="1" ht="15" customHeight="1">
      <c r="B95" s="277"/>
      <c r="C95" s="252" t="s">
        <v>945</v>
      </c>
      <c r="D95" s="252"/>
      <c r="E95" s="252"/>
      <c r="F95" s="275" t="s">
        <v>909</v>
      </c>
      <c r="G95" s="276"/>
      <c r="H95" s="252" t="s">
        <v>945</v>
      </c>
      <c r="I95" s="252" t="s">
        <v>944</v>
      </c>
      <c r="J95" s="252"/>
      <c r="K95" s="266"/>
    </row>
    <row r="96" s="1" customFormat="1" ht="15" customHeight="1">
      <c r="B96" s="277"/>
      <c r="C96" s="252" t="s">
        <v>41</v>
      </c>
      <c r="D96" s="252"/>
      <c r="E96" s="252"/>
      <c r="F96" s="275" t="s">
        <v>909</v>
      </c>
      <c r="G96" s="276"/>
      <c r="H96" s="252" t="s">
        <v>946</v>
      </c>
      <c r="I96" s="252" t="s">
        <v>944</v>
      </c>
      <c r="J96" s="252"/>
      <c r="K96" s="266"/>
    </row>
    <row r="97" s="1" customFormat="1" ht="15" customHeight="1">
      <c r="B97" s="277"/>
      <c r="C97" s="252" t="s">
        <v>51</v>
      </c>
      <c r="D97" s="252"/>
      <c r="E97" s="252"/>
      <c r="F97" s="275" t="s">
        <v>909</v>
      </c>
      <c r="G97" s="276"/>
      <c r="H97" s="252" t="s">
        <v>947</v>
      </c>
      <c r="I97" s="252" t="s">
        <v>944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948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903</v>
      </c>
      <c r="D103" s="267"/>
      <c r="E103" s="267"/>
      <c r="F103" s="267" t="s">
        <v>904</v>
      </c>
      <c r="G103" s="268"/>
      <c r="H103" s="267" t="s">
        <v>57</v>
      </c>
      <c r="I103" s="267" t="s">
        <v>60</v>
      </c>
      <c r="J103" s="267" t="s">
        <v>905</v>
      </c>
      <c r="K103" s="266"/>
    </row>
    <row r="104" s="1" customFormat="1" ht="17.25" customHeight="1">
      <c r="B104" s="264"/>
      <c r="C104" s="269" t="s">
        <v>906</v>
      </c>
      <c r="D104" s="269"/>
      <c r="E104" s="269"/>
      <c r="F104" s="270" t="s">
        <v>907</v>
      </c>
      <c r="G104" s="271"/>
      <c r="H104" s="269"/>
      <c r="I104" s="269"/>
      <c r="J104" s="269" t="s">
        <v>908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56</v>
      </c>
      <c r="D106" s="274"/>
      <c r="E106" s="274"/>
      <c r="F106" s="275" t="s">
        <v>909</v>
      </c>
      <c r="G106" s="252"/>
      <c r="H106" s="252" t="s">
        <v>949</v>
      </c>
      <c r="I106" s="252" t="s">
        <v>911</v>
      </c>
      <c r="J106" s="252">
        <v>20</v>
      </c>
      <c r="K106" s="266"/>
    </row>
    <row r="107" s="1" customFormat="1" ht="15" customHeight="1">
      <c r="B107" s="264"/>
      <c r="C107" s="252" t="s">
        <v>912</v>
      </c>
      <c r="D107" s="252"/>
      <c r="E107" s="252"/>
      <c r="F107" s="275" t="s">
        <v>909</v>
      </c>
      <c r="G107" s="252"/>
      <c r="H107" s="252" t="s">
        <v>949</v>
      </c>
      <c r="I107" s="252" t="s">
        <v>911</v>
      </c>
      <c r="J107" s="252">
        <v>120</v>
      </c>
      <c r="K107" s="266"/>
    </row>
    <row r="108" s="1" customFormat="1" ht="15" customHeight="1">
      <c r="B108" s="277"/>
      <c r="C108" s="252" t="s">
        <v>914</v>
      </c>
      <c r="D108" s="252"/>
      <c r="E108" s="252"/>
      <c r="F108" s="275" t="s">
        <v>915</v>
      </c>
      <c r="G108" s="252"/>
      <c r="H108" s="252" t="s">
        <v>949</v>
      </c>
      <c r="I108" s="252" t="s">
        <v>911</v>
      </c>
      <c r="J108" s="252">
        <v>50</v>
      </c>
      <c r="K108" s="266"/>
    </row>
    <row r="109" s="1" customFormat="1" ht="15" customHeight="1">
      <c r="B109" s="277"/>
      <c r="C109" s="252" t="s">
        <v>917</v>
      </c>
      <c r="D109" s="252"/>
      <c r="E109" s="252"/>
      <c r="F109" s="275" t="s">
        <v>909</v>
      </c>
      <c r="G109" s="252"/>
      <c r="H109" s="252" t="s">
        <v>949</v>
      </c>
      <c r="I109" s="252" t="s">
        <v>919</v>
      </c>
      <c r="J109" s="252"/>
      <c r="K109" s="266"/>
    </row>
    <row r="110" s="1" customFormat="1" ht="15" customHeight="1">
      <c r="B110" s="277"/>
      <c r="C110" s="252" t="s">
        <v>928</v>
      </c>
      <c r="D110" s="252"/>
      <c r="E110" s="252"/>
      <c r="F110" s="275" t="s">
        <v>915</v>
      </c>
      <c r="G110" s="252"/>
      <c r="H110" s="252" t="s">
        <v>949</v>
      </c>
      <c r="I110" s="252" t="s">
        <v>911</v>
      </c>
      <c r="J110" s="252">
        <v>50</v>
      </c>
      <c r="K110" s="266"/>
    </row>
    <row r="111" s="1" customFormat="1" ht="15" customHeight="1">
      <c r="B111" s="277"/>
      <c r="C111" s="252" t="s">
        <v>936</v>
      </c>
      <c r="D111" s="252"/>
      <c r="E111" s="252"/>
      <c r="F111" s="275" t="s">
        <v>915</v>
      </c>
      <c r="G111" s="252"/>
      <c r="H111" s="252" t="s">
        <v>949</v>
      </c>
      <c r="I111" s="252" t="s">
        <v>911</v>
      </c>
      <c r="J111" s="252">
        <v>50</v>
      </c>
      <c r="K111" s="266"/>
    </row>
    <row r="112" s="1" customFormat="1" ht="15" customHeight="1">
      <c r="B112" s="277"/>
      <c r="C112" s="252" t="s">
        <v>934</v>
      </c>
      <c r="D112" s="252"/>
      <c r="E112" s="252"/>
      <c r="F112" s="275" t="s">
        <v>915</v>
      </c>
      <c r="G112" s="252"/>
      <c r="H112" s="252" t="s">
        <v>949</v>
      </c>
      <c r="I112" s="252" t="s">
        <v>911</v>
      </c>
      <c r="J112" s="252">
        <v>50</v>
      </c>
      <c r="K112" s="266"/>
    </row>
    <row r="113" s="1" customFormat="1" ht="15" customHeight="1">
      <c r="B113" s="277"/>
      <c r="C113" s="252" t="s">
        <v>56</v>
      </c>
      <c r="D113" s="252"/>
      <c r="E113" s="252"/>
      <c r="F113" s="275" t="s">
        <v>909</v>
      </c>
      <c r="G113" s="252"/>
      <c r="H113" s="252" t="s">
        <v>950</v>
      </c>
      <c r="I113" s="252" t="s">
        <v>911</v>
      </c>
      <c r="J113" s="252">
        <v>20</v>
      </c>
      <c r="K113" s="266"/>
    </row>
    <row r="114" s="1" customFormat="1" ht="15" customHeight="1">
      <c r="B114" s="277"/>
      <c r="C114" s="252" t="s">
        <v>951</v>
      </c>
      <c r="D114" s="252"/>
      <c r="E114" s="252"/>
      <c r="F114" s="275" t="s">
        <v>909</v>
      </c>
      <c r="G114" s="252"/>
      <c r="H114" s="252" t="s">
        <v>952</v>
      </c>
      <c r="I114" s="252" t="s">
        <v>911</v>
      </c>
      <c r="J114" s="252">
        <v>120</v>
      </c>
      <c r="K114" s="266"/>
    </row>
    <row r="115" s="1" customFormat="1" ht="15" customHeight="1">
      <c r="B115" s="277"/>
      <c r="C115" s="252" t="s">
        <v>41</v>
      </c>
      <c r="D115" s="252"/>
      <c r="E115" s="252"/>
      <c r="F115" s="275" t="s">
        <v>909</v>
      </c>
      <c r="G115" s="252"/>
      <c r="H115" s="252" t="s">
        <v>953</v>
      </c>
      <c r="I115" s="252" t="s">
        <v>944</v>
      </c>
      <c r="J115" s="252"/>
      <c r="K115" s="266"/>
    </row>
    <row r="116" s="1" customFormat="1" ht="15" customHeight="1">
      <c r="B116" s="277"/>
      <c r="C116" s="252" t="s">
        <v>51</v>
      </c>
      <c r="D116" s="252"/>
      <c r="E116" s="252"/>
      <c r="F116" s="275" t="s">
        <v>909</v>
      </c>
      <c r="G116" s="252"/>
      <c r="H116" s="252" t="s">
        <v>954</v>
      </c>
      <c r="I116" s="252" t="s">
        <v>944</v>
      </c>
      <c r="J116" s="252"/>
      <c r="K116" s="266"/>
    </row>
    <row r="117" s="1" customFormat="1" ht="15" customHeight="1">
      <c r="B117" s="277"/>
      <c r="C117" s="252" t="s">
        <v>60</v>
      </c>
      <c r="D117" s="252"/>
      <c r="E117" s="252"/>
      <c r="F117" s="275" t="s">
        <v>909</v>
      </c>
      <c r="G117" s="252"/>
      <c r="H117" s="252" t="s">
        <v>955</v>
      </c>
      <c r="I117" s="252" t="s">
        <v>956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957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903</v>
      </c>
      <c r="D123" s="267"/>
      <c r="E123" s="267"/>
      <c r="F123" s="267" t="s">
        <v>904</v>
      </c>
      <c r="G123" s="268"/>
      <c r="H123" s="267" t="s">
        <v>57</v>
      </c>
      <c r="I123" s="267" t="s">
        <v>60</v>
      </c>
      <c r="J123" s="267" t="s">
        <v>905</v>
      </c>
      <c r="K123" s="296"/>
    </row>
    <row r="124" s="1" customFormat="1" ht="17.25" customHeight="1">
      <c r="B124" s="295"/>
      <c r="C124" s="269" t="s">
        <v>906</v>
      </c>
      <c r="D124" s="269"/>
      <c r="E124" s="269"/>
      <c r="F124" s="270" t="s">
        <v>907</v>
      </c>
      <c r="G124" s="271"/>
      <c r="H124" s="269"/>
      <c r="I124" s="269"/>
      <c r="J124" s="269" t="s">
        <v>908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912</v>
      </c>
      <c r="D126" s="274"/>
      <c r="E126" s="274"/>
      <c r="F126" s="275" t="s">
        <v>909</v>
      </c>
      <c r="G126" s="252"/>
      <c r="H126" s="252" t="s">
        <v>949</v>
      </c>
      <c r="I126" s="252" t="s">
        <v>911</v>
      </c>
      <c r="J126" s="252">
        <v>120</v>
      </c>
      <c r="K126" s="300"/>
    </row>
    <row r="127" s="1" customFormat="1" ht="15" customHeight="1">
      <c r="B127" s="297"/>
      <c r="C127" s="252" t="s">
        <v>958</v>
      </c>
      <c r="D127" s="252"/>
      <c r="E127" s="252"/>
      <c r="F127" s="275" t="s">
        <v>909</v>
      </c>
      <c r="G127" s="252"/>
      <c r="H127" s="252" t="s">
        <v>959</v>
      </c>
      <c r="I127" s="252" t="s">
        <v>911</v>
      </c>
      <c r="J127" s="252" t="s">
        <v>960</v>
      </c>
      <c r="K127" s="300"/>
    </row>
    <row r="128" s="1" customFormat="1" ht="15" customHeight="1">
      <c r="B128" s="297"/>
      <c r="C128" s="252" t="s">
        <v>857</v>
      </c>
      <c r="D128" s="252"/>
      <c r="E128" s="252"/>
      <c r="F128" s="275" t="s">
        <v>909</v>
      </c>
      <c r="G128" s="252"/>
      <c r="H128" s="252" t="s">
        <v>961</v>
      </c>
      <c r="I128" s="252" t="s">
        <v>911</v>
      </c>
      <c r="J128" s="252" t="s">
        <v>960</v>
      </c>
      <c r="K128" s="300"/>
    </row>
    <row r="129" s="1" customFormat="1" ht="15" customHeight="1">
      <c r="B129" s="297"/>
      <c r="C129" s="252" t="s">
        <v>920</v>
      </c>
      <c r="D129" s="252"/>
      <c r="E129" s="252"/>
      <c r="F129" s="275" t="s">
        <v>915</v>
      </c>
      <c r="G129" s="252"/>
      <c r="H129" s="252" t="s">
        <v>921</v>
      </c>
      <c r="I129" s="252" t="s">
        <v>911</v>
      </c>
      <c r="J129" s="252">
        <v>15</v>
      </c>
      <c r="K129" s="300"/>
    </row>
    <row r="130" s="1" customFormat="1" ht="15" customHeight="1">
      <c r="B130" s="297"/>
      <c r="C130" s="278" t="s">
        <v>922</v>
      </c>
      <c r="D130" s="278"/>
      <c r="E130" s="278"/>
      <c r="F130" s="279" t="s">
        <v>915</v>
      </c>
      <c r="G130" s="278"/>
      <c r="H130" s="278" t="s">
        <v>923</v>
      </c>
      <c r="I130" s="278" t="s">
        <v>911</v>
      </c>
      <c r="J130" s="278">
        <v>15</v>
      </c>
      <c r="K130" s="300"/>
    </row>
    <row r="131" s="1" customFormat="1" ht="15" customHeight="1">
      <c r="B131" s="297"/>
      <c r="C131" s="278" t="s">
        <v>924</v>
      </c>
      <c r="D131" s="278"/>
      <c r="E131" s="278"/>
      <c r="F131" s="279" t="s">
        <v>915</v>
      </c>
      <c r="G131" s="278"/>
      <c r="H131" s="278" t="s">
        <v>925</v>
      </c>
      <c r="I131" s="278" t="s">
        <v>911</v>
      </c>
      <c r="J131" s="278">
        <v>20</v>
      </c>
      <c r="K131" s="300"/>
    </row>
    <row r="132" s="1" customFormat="1" ht="15" customHeight="1">
      <c r="B132" s="297"/>
      <c r="C132" s="278" t="s">
        <v>926</v>
      </c>
      <c r="D132" s="278"/>
      <c r="E132" s="278"/>
      <c r="F132" s="279" t="s">
        <v>915</v>
      </c>
      <c r="G132" s="278"/>
      <c r="H132" s="278" t="s">
        <v>927</v>
      </c>
      <c r="I132" s="278" t="s">
        <v>911</v>
      </c>
      <c r="J132" s="278">
        <v>20</v>
      </c>
      <c r="K132" s="300"/>
    </row>
    <row r="133" s="1" customFormat="1" ht="15" customHeight="1">
      <c r="B133" s="297"/>
      <c r="C133" s="252" t="s">
        <v>914</v>
      </c>
      <c r="D133" s="252"/>
      <c r="E133" s="252"/>
      <c r="F133" s="275" t="s">
        <v>915</v>
      </c>
      <c r="G133" s="252"/>
      <c r="H133" s="252" t="s">
        <v>949</v>
      </c>
      <c r="I133" s="252" t="s">
        <v>911</v>
      </c>
      <c r="J133" s="252">
        <v>50</v>
      </c>
      <c r="K133" s="300"/>
    </row>
    <row r="134" s="1" customFormat="1" ht="15" customHeight="1">
      <c r="B134" s="297"/>
      <c r="C134" s="252" t="s">
        <v>928</v>
      </c>
      <c r="D134" s="252"/>
      <c r="E134" s="252"/>
      <c r="F134" s="275" t="s">
        <v>915</v>
      </c>
      <c r="G134" s="252"/>
      <c r="H134" s="252" t="s">
        <v>949</v>
      </c>
      <c r="I134" s="252" t="s">
        <v>911</v>
      </c>
      <c r="J134" s="252">
        <v>50</v>
      </c>
      <c r="K134" s="300"/>
    </row>
    <row r="135" s="1" customFormat="1" ht="15" customHeight="1">
      <c r="B135" s="297"/>
      <c r="C135" s="252" t="s">
        <v>934</v>
      </c>
      <c r="D135" s="252"/>
      <c r="E135" s="252"/>
      <c r="F135" s="275" t="s">
        <v>915</v>
      </c>
      <c r="G135" s="252"/>
      <c r="H135" s="252" t="s">
        <v>949</v>
      </c>
      <c r="I135" s="252" t="s">
        <v>911</v>
      </c>
      <c r="J135" s="252">
        <v>50</v>
      </c>
      <c r="K135" s="300"/>
    </row>
    <row r="136" s="1" customFormat="1" ht="15" customHeight="1">
      <c r="B136" s="297"/>
      <c r="C136" s="252" t="s">
        <v>936</v>
      </c>
      <c r="D136" s="252"/>
      <c r="E136" s="252"/>
      <c r="F136" s="275" t="s">
        <v>915</v>
      </c>
      <c r="G136" s="252"/>
      <c r="H136" s="252" t="s">
        <v>949</v>
      </c>
      <c r="I136" s="252" t="s">
        <v>911</v>
      </c>
      <c r="J136" s="252">
        <v>50</v>
      </c>
      <c r="K136" s="300"/>
    </row>
    <row r="137" s="1" customFormat="1" ht="15" customHeight="1">
      <c r="B137" s="297"/>
      <c r="C137" s="252" t="s">
        <v>937</v>
      </c>
      <c r="D137" s="252"/>
      <c r="E137" s="252"/>
      <c r="F137" s="275" t="s">
        <v>915</v>
      </c>
      <c r="G137" s="252"/>
      <c r="H137" s="252" t="s">
        <v>962</v>
      </c>
      <c r="I137" s="252" t="s">
        <v>911</v>
      </c>
      <c r="J137" s="252">
        <v>255</v>
      </c>
      <c r="K137" s="300"/>
    </row>
    <row r="138" s="1" customFormat="1" ht="15" customHeight="1">
      <c r="B138" s="297"/>
      <c r="C138" s="252" t="s">
        <v>939</v>
      </c>
      <c r="D138" s="252"/>
      <c r="E138" s="252"/>
      <c r="F138" s="275" t="s">
        <v>909</v>
      </c>
      <c r="G138" s="252"/>
      <c r="H138" s="252" t="s">
        <v>963</v>
      </c>
      <c r="I138" s="252" t="s">
        <v>941</v>
      </c>
      <c r="J138" s="252"/>
      <c r="K138" s="300"/>
    </row>
    <row r="139" s="1" customFormat="1" ht="15" customHeight="1">
      <c r="B139" s="297"/>
      <c r="C139" s="252" t="s">
        <v>942</v>
      </c>
      <c r="D139" s="252"/>
      <c r="E139" s="252"/>
      <c r="F139" s="275" t="s">
        <v>909</v>
      </c>
      <c r="G139" s="252"/>
      <c r="H139" s="252" t="s">
        <v>964</v>
      </c>
      <c r="I139" s="252" t="s">
        <v>944</v>
      </c>
      <c r="J139" s="252"/>
      <c r="K139" s="300"/>
    </row>
    <row r="140" s="1" customFormat="1" ht="15" customHeight="1">
      <c r="B140" s="297"/>
      <c r="C140" s="252" t="s">
        <v>945</v>
      </c>
      <c r="D140" s="252"/>
      <c r="E140" s="252"/>
      <c r="F140" s="275" t="s">
        <v>909</v>
      </c>
      <c r="G140" s="252"/>
      <c r="H140" s="252" t="s">
        <v>945</v>
      </c>
      <c r="I140" s="252" t="s">
        <v>944</v>
      </c>
      <c r="J140" s="252"/>
      <c r="K140" s="300"/>
    </row>
    <row r="141" s="1" customFormat="1" ht="15" customHeight="1">
      <c r="B141" s="297"/>
      <c r="C141" s="252" t="s">
        <v>41</v>
      </c>
      <c r="D141" s="252"/>
      <c r="E141" s="252"/>
      <c r="F141" s="275" t="s">
        <v>909</v>
      </c>
      <c r="G141" s="252"/>
      <c r="H141" s="252" t="s">
        <v>965</v>
      </c>
      <c r="I141" s="252" t="s">
        <v>944</v>
      </c>
      <c r="J141" s="252"/>
      <c r="K141" s="300"/>
    </row>
    <row r="142" s="1" customFormat="1" ht="15" customHeight="1">
      <c r="B142" s="297"/>
      <c r="C142" s="252" t="s">
        <v>966</v>
      </c>
      <c r="D142" s="252"/>
      <c r="E142" s="252"/>
      <c r="F142" s="275" t="s">
        <v>909</v>
      </c>
      <c r="G142" s="252"/>
      <c r="H142" s="252" t="s">
        <v>967</v>
      </c>
      <c r="I142" s="252" t="s">
        <v>944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968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903</v>
      </c>
      <c r="D148" s="267"/>
      <c r="E148" s="267"/>
      <c r="F148" s="267" t="s">
        <v>904</v>
      </c>
      <c r="G148" s="268"/>
      <c r="H148" s="267" t="s">
        <v>57</v>
      </c>
      <c r="I148" s="267" t="s">
        <v>60</v>
      </c>
      <c r="J148" s="267" t="s">
        <v>905</v>
      </c>
      <c r="K148" s="266"/>
    </row>
    <row r="149" s="1" customFormat="1" ht="17.25" customHeight="1">
      <c r="B149" s="264"/>
      <c r="C149" s="269" t="s">
        <v>906</v>
      </c>
      <c r="D149" s="269"/>
      <c r="E149" s="269"/>
      <c r="F149" s="270" t="s">
        <v>907</v>
      </c>
      <c r="G149" s="271"/>
      <c r="H149" s="269"/>
      <c r="I149" s="269"/>
      <c r="J149" s="269" t="s">
        <v>908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912</v>
      </c>
      <c r="D151" s="252"/>
      <c r="E151" s="252"/>
      <c r="F151" s="305" t="s">
        <v>909</v>
      </c>
      <c r="G151" s="252"/>
      <c r="H151" s="304" t="s">
        <v>949</v>
      </c>
      <c r="I151" s="304" t="s">
        <v>911</v>
      </c>
      <c r="J151" s="304">
        <v>120</v>
      </c>
      <c r="K151" s="300"/>
    </row>
    <row r="152" s="1" customFormat="1" ht="15" customHeight="1">
      <c r="B152" s="277"/>
      <c r="C152" s="304" t="s">
        <v>958</v>
      </c>
      <c r="D152" s="252"/>
      <c r="E152" s="252"/>
      <c r="F152" s="305" t="s">
        <v>909</v>
      </c>
      <c r="G152" s="252"/>
      <c r="H152" s="304" t="s">
        <v>969</v>
      </c>
      <c r="I152" s="304" t="s">
        <v>911</v>
      </c>
      <c r="J152" s="304" t="s">
        <v>960</v>
      </c>
      <c r="K152" s="300"/>
    </row>
    <row r="153" s="1" customFormat="1" ht="15" customHeight="1">
      <c r="B153" s="277"/>
      <c r="C153" s="304" t="s">
        <v>857</v>
      </c>
      <c r="D153" s="252"/>
      <c r="E153" s="252"/>
      <c r="F153" s="305" t="s">
        <v>909</v>
      </c>
      <c r="G153" s="252"/>
      <c r="H153" s="304" t="s">
        <v>970</v>
      </c>
      <c r="I153" s="304" t="s">
        <v>911</v>
      </c>
      <c r="J153" s="304" t="s">
        <v>960</v>
      </c>
      <c r="K153" s="300"/>
    </row>
    <row r="154" s="1" customFormat="1" ht="15" customHeight="1">
      <c r="B154" s="277"/>
      <c r="C154" s="304" t="s">
        <v>914</v>
      </c>
      <c r="D154" s="252"/>
      <c r="E154" s="252"/>
      <c r="F154" s="305" t="s">
        <v>915</v>
      </c>
      <c r="G154" s="252"/>
      <c r="H154" s="304" t="s">
        <v>949</v>
      </c>
      <c r="I154" s="304" t="s">
        <v>911</v>
      </c>
      <c r="J154" s="304">
        <v>50</v>
      </c>
      <c r="K154" s="300"/>
    </row>
    <row r="155" s="1" customFormat="1" ht="15" customHeight="1">
      <c r="B155" s="277"/>
      <c r="C155" s="304" t="s">
        <v>917</v>
      </c>
      <c r="D155" s="252"/>
      <c r="E155" s="252"/>
      <c r="F155" s="305" t="s">
        <v>909</v>
      </c>
      <c r="G155" s="252"/>
      <c r="H155" s="304" t="s">
        <v>949</v>
      </c>
      <c r="I155" s="304" t="s">
        <v>919</v>
      </c>
      <c r="J155" s="304"/>
      <c r="K155" s="300"/>
    </row>
    <row r="156" s="1" customFormat="1" ht="15" customHeight="1">
      <c r="B156" s="277"/>
      <c r="C156" s="304" t="s">
        <v>928</v>
      </c>
      <c r="D156" s="252"/>
      <c r="E156" s="252"/>
      <c r="F156" s="305" t="s">
        <v>915</v>
      </c>
      <c r="G156" s="252"/>
      <c r="H156" s="304" t="s">
        <v>949</v>
      </c>
      <c r="I156" s="304" t="s">
        <v>911</v>
      </c>
      <c r="J156" s="304">
        <v>50</v>
      </c>
      <c r="K156" s="300"/>
    </row>
    <row r="157" s="1" customFormat="1" ht="15" customHeight="1">
      <c r="B157" s="277"/>
      <c r="C157" s="304" t="s">
        <v>936</v>
      </c>
      <c r="D157" s="252"/>
      <c r="E157" s="252"/>
      <c r="F157" s="305" t="s">
        <v>915</v>
      </c>
      <c r="G157" s="252"/>
      <c r="H157" s="304" t="s">
        <v>949</v>
      </c>
      <c r="I157" s="304" t="s">
        <v>911</v>
      </c>
      <c r="J157" s="304">
        <v>50</v>
      </c>
      <c r="K157" s="300"/>
    </row>
    <row r="158" s="1" customFormat="1" ht="15" customHeight="1">
      <c r="B158" s="277"/>
      <c r="C158" s="304" t="s">
        <v>934</v>
      </c>
      <c r="D158" s="252"/>
      <c r="E158" s="252"/>
      <c r="F158" s="305" t="s">
        <v>915</v>
      </c>
      <c r="G158" s="252"/>
      <c r="H158" s="304" t="s">
        <v>949</v>
      </c>
      <c r="I158" s="304" t="s">
        <v>911</v>
      </c>
      <c r="J158" s="304">
        <v>50</v>
      </c>
      <c r="K158" s="300"/>
    </row>
    <row r="159" s="1" customFormat="1" ht="15" customHeight="1">
      <c r="B159" s="277"/>
      <c r="C159" s="304" t="s">
        <v>94</v>
      </c>
      <c r="D159" s="252"/>
      <c r="E159" s="252"/>
      <c r="F159" s="305" t="s">
        <v>909</v>
      </c>
      <c r="G159" s="252"/>
      <c r="H159" s="304" t="s">
        <v>971</v>
      </c>
      <c r="I159" s="304" t="s">
        <v>911</v>
      </c>
      <c r="J159" s="304" t="s">
        <v>972</v>
      </c>
      <c r="K159" s="300"/>
    </row>
    <row r="160" s="1" customFormat="1" ht="15" customHeight="1">
      <c r="B160" s="277"/>
      <c r="C160" s="304" t="s">
        <v>973</v>
      </c>
      <c r="D160" s="252"/>
      <c r="E160" s="252"/>
      <c r="F160" s="305" t="s">
        <v>909</v>
      </c>
      <c r="G160" s="252"/>
      <c r="H160" s="304" t="s">
        <v>974</v>
      </c>
      <c r="I160" s="304" t="s">
        <v>944</v>
      </c>
      <c r="J160" s="304"/>
      <c r="K160" s="300"/>
    </row>
    <row r="161" s="1" customFormat="1" ht="15" customHeight="1">
      <c r="B161" s="306"/>
      <c r="C161" s="307"/>
      <c r="D161" s="307"/>
      <c r="E161" s="307"/>
      <c r="F161" s="307"/>
      <c r="G161" s="307"/>
      <c r="H161" s="307"/>
      <c r="I161" s="307"/>
      <c r="J161" s="307"/>
      <c r="K161" s="308"/>
    </row>
    <row r="162" s="1" customFormat="1" ht="18.75" customHeight="1">
      <c r="B162" s="288"/>
      <c r="C162" s="298"/>
      <c r="D162" s="298"/>
      <c r="E162" s="298"/>
      <c r="F162" s="309"/>
      <c r="G162" s="298"/>
      <c r="H162" s="298"/>
      <c r="I162" s="298"/>
      <c r="J162" s="298"/>
      <c r="K162" s="288"/>
    </row>
    <row r="163" s="1" customFormat="1" ht="18.75" customHeight="1">
      <c r="B163" s="288"/>
      <c r="C163" s="298"/>
      <c r="D163" s="298"/>
      <c r="E163" s="298"/>
      <c r="F163" s="309"/>
      <c r="G163" s="298"/>
      <c r="H163" s="298"/>
      <c r="I163" s="298"/>
      <c r="J163" s="298"/>
      <c r="K163" s="288"/>
    </row>
    <row r="164" s="1" customFormat="1" ht="18.75" customHeight="1">
      <c r="B164" s="288"/>
      <c r="C164" s="298"/>
      <c r="D164" s="298"/>
      <c r="E164" s="298"/>
      <c r="F164" s="309"/>
      <c r="G164" s="298"/>
      <c r="H164" s="298"/>
      <c r="I164" s="298"/>
      <c r="J164" s="298"/>
      <c r="K164" s="288"/>
    </row>
    <row r="165" s="1" customFormat="1" ht="18.75" customHeight="1">
      <c r="B165" s="288"/>
      <c r="C165" s="298"/>
      <c r="D165" s="298"/>
      <c r="E165" s="298"/>
      <c r="F165" s="309"/>
      <c r="G165" s="298"/>
      <c r="H165" s="298"/>
      <c r="I165" s="298"/>
      <c r="J165" s="298"/>
      <c r="K165" s="288"/>
    </row>
    <row r="166" s="1" customFormat="1" ht="18.75" customHeight="1">
      <c r="B166" s="288"/>
      <c r="C166" s="298"/>
      <c r="D166" s="298"/>
      <c r="E166" s="298"/>
      <c r="F166" s="309"/>
      <c r="G166" s="298"/>
      <c r="H166" s="298"/>
      <c r="I166" s="298"/>
      <c r="J166" s="298"/>
      <c r="K166" s="288"/>
    </row>
    <row r="167" s="1" customFormat="1" ht="18.75" customHeight="1">
      <c r="B167" s="288"/>
      <c r="C167" s="298"/>
      <c r="D167" s="298"/>
      <c r="E167" s="298"/>
      <c r="F167" s="309"/>
      <c r="G167" s="298"/>
      <c r="H167" s="298"/>
      <c r="I167" s="298"/>
      <c r="J167" s="298"/>
      <c r="K167" s="288"/>
    </row>
    <row r="168" s="1" customFormat="1" ht="18.75" customHeight="1">
      <c r="B168" s="288"/>
      <c r="C168" s="298"/>
      <c r="D168" s="298"/>
      <c r="E168" s="298"/>
      <c r="F168" s="309"/>
      <c r="G168" s="298"/>
      <c r="H168" s="298"/>
      <c r="I168" s="298"/>
      <c r="J168" s="298"/>
      <c r="K168" s="288"/>
    </row>
    <row r="169" s="1" customFormat="1" ht="18.75" customHeight="1">
      <c r="B169" s="260"/>
      <c r="C169" s="260"/>
      <c r="D169" s="260"/>
      <c r="E169" s="260"/>
      <c r="F169" s="260"/>
      <c r="G169" s="260"/>
      <c r="H169" s="260"/>
      <c r="I169" s="260"/>
      <c r="J169" s="260"/>
      <c r="K169" s="260"/>
    </row>
    <row r="170" s="1" customFormat="1" ht="7.5" customHeight="1">
      <c r="B170" s="239"/>
      <c r="C170" s="240"/>
      <c r="D170" s="240"/>
      <c r="E170" s="240"/>
      <c r="F170" s="240"/>
      <c r="G170" s="240"/>
      <c r="H170" s="240"/>
      <c r="I170" s="240"/>
      <c r="J170" s="240"/>
      <c r="K170" s="241"/>
    </row>
    <row r="171" s="1" customFormat="1" ht="45" customHeight="1">
      <c r="B171" s="242"/>
      <c r="C171" s="243" t="s">
        <v>975</v>
      </c>
      <c r="D171" s="243"/>
      <c r="E171" s="243"/>
      <c r="F171" s="243"/>
      <c r="G171" s="243"/>
      <c r="H171" s="243"/>
      <c r="I171" s="243"/>
      <c r="J171" s="243"/>
      <c r="K171" s="244"/>
    </row>
    <row r="172" s="1" customFormat="1" ht="17.25" customHeight="1">
      <c r="B172" s="242"/>
      <c r="C172" s="267" t="s">
        <v>903</v>
      </c>
      <c r="D172" s="267"/>
      <c r="E172" s="267"/>
      <c r="F172" s="267" t="s">
        <v>904</v>
      </c>
      <c r="G172" s="310"/>
      <c r="H172" s="311" t="s">
        <v>57</v>
      </c>
      <c r="I172" s="311" t="s">
        <v>60</v>
      </c>
      <c r="J172" s="267" t="s">
        <v>905</v>
      </c>
      <c r="K172" s="244"/>
    </row>
    <row r="173" s="1" customFormat="1" ht="17.25" customHeight="1">
      <c r="B173" s="245"/>
      <c r="C173" s="269" t="s">
        <v>906</v>
      </c>
      <c r="D173" s="269"/>
      <c r="E173" s="269"/>
      <c r="F173" s="270" t="s">
        <v>907</v>
      </c>
      <c r="G173" s="312"/>
      <c r="H173" s="313"/>
      <c r="I173" s="313"/>
      <c r="J173" s="269" t="s">
        <v>908</v>
      </c>
      <c r="K173" s="247"/>
    </row>
    <row r="174" s="1" customFormat="1" ht="5.25" customHeight="1">
      <c r="B174" s="277"/>
      <c r="C174" s="272"/>
      <c r="D174" s="272"/>
      <c r="E174" s="272"/>
      <c r="F174" s="272"/>
      <c r="G174" s="273"/>
      <c r="H174" s="272"/>
      <c r="I174" s="272"/>
      <c r="J174" s="272"/>
      <c r="K174" s="300"/>
    </row>
    <row r="175" s="1" customFormat="1" ht="15" customHeight="1">
      <c r="B175" s="277"/>
      <c r="C175" s="252" t="s">
        <v>912</v>
      </c>
      <c r="D175" s="252"/>
      <c r="E175" s="252"/>
      <c r="F175" s="275" t="s">
        <v>909</v>
      </c>
      <c r="G175" s="252"/>
      <c r="H175" s="252" t="s">
        <v>949</v>
      </c>
      <c r="I175" s="252" t="s">
        <v>911</v>
      </c>
      <c r="J175" s="252">
        <v>120</v>
      </c>
      <c r="K175" s="300"/>
    </row>
    <row r="176" s="1" customFormat="1" ht="15" customHeight="1">
      <c r="B176" s="277"/>
      <c r="C176" s="252" t="s">
        <v>958</v>
      </c>
      <c r="D176" s="252"/>
      <c r="E176" s="252"/>
      <c r="F176" s="275" t="s">
        <v>909</v>
      </c>
      <c r="G176" s="252"/>
      <c r="H176" s="252" t="s">
        <v>959</v>
      </c>
      <c r="I176" s="252" t="s">
        <v>911</v>
      </c>
      <c r="J176" s="252" t="s">
        <v>960</v>
      </c>
      <c r="K176" s="300"/>
    </row>
    <row r="177" s="1" customFormat="1" ht="15" customHeight="1">
      <c r="B177" s="277"/>
      <c r="C177" s="252" t="s">
        <v>857</v>
      </c>
      <c r="D177" s="252"/>
      <c r="E177" s="252"/>
      <c r="F177" s="275" t="s">
        <v>909</v>
      </c>
      <c r="G177" s="252"/>
      <c r="H177" s="252" t="s">
        <v>976</v>
      </c>
      <c r="I177" s="252" t="s">
        <v>911</v>
      </c>
      <c r="J177" s="252" t="s">
        <v>960</v>
      </c>
      <c r="K177" s="300"/>
    </row>
    <row r="178" s="1" customFormat="1" ht="15" customHeight="1">
      <c r="B178" s="277"/>
      <c r="C178" s="252" t="s">
        <v>914</v>
      </c>
      <c r="D178" s="252"/>
      <c r="E178" s="252"/>
      <c r="F178" s="275" t="s">
        <v>915</v>
      </c>
      <c r="G178" s="252"/>
      <c r="H178" s="252" t="s">
        <v>976</v>
      </c>
      <c r="I178" s="252" t="s">
        <v>911</v>
      </c>
      <c r="J178" s="252">
        <v>50</v>
      </c>
      <c r="K178" s="300"/>
    </row>
    <row r="179" s="1" customFormat="1" ht="15" customHeight="1">
      <c r="B179" s="277"/>
      <c r="C179" s="252" t="s">
        <v>917</v>
      </c>
      <c r="D179" s="252"/>
      <c r="E179" s="252"/>
      <c r="F179" s="275" t="s">
        <v>909</v>
      </c>
      <c r="G179" s="252"/>
      <c r="H179" s="252" t="s">
        <v>976</v>
      </c>
      <c r="I179" s="252" t="s">
        <v>919</v>
      </c>
      <c r="J179" s="252"/>
      <c r="K179" s="300"/>
    </row>
    <row r="180" s="1" customFormat="1" ht="15" customHeight="1">
      <c r="B180" s="277"/>
      <c r="C180" s="252" t="s">
        <v>928</v>
      </c>
      <c r="D180" s="252"/>
      <c r="E180" s="252"/>
      <c r="F180" s="275" t="s">
        <v>915</v>
      </c>
      <c r="G180" s="252"/>
      <c r="H180" s="252" t="s">
        <v>976</v>
      </c>
      <c r="I180" s="252" t="s">
        <v>911</v>
      </c>
      <c r="J180" s="252">
        <v>50</v>
      </c>
      <c r="K180" s="300"/>
    </row>
    <row r="181" s="1" customFormat="1" ht="15" customHeight="1">
      <c r="B181" s="277"/>
      <c r="C181" s="252" t="s">
        <v>936</v>
      </c>
      <c r="D181" s="252"/>
      <c r="E181" s="252"/>
      <c r="F181" s="275" t="s">
        <v>915</v>
      </c>
      <c r="G181" s="252"/>
      <c r="H181" s="252" t="s">
        <v>976</v>
      </c>
      <c r="I181" s="252" t="s">
        <v>911</v>
      </c>
      <c r="J181" s="252">
        <v>50</v>
      </c>
      <c r="K181" s="300"/>
    </row>
    <row r="182" s="1" customFormat="1" ht="15" customHeight="1">
      <c r="B182" s="277"/>
      <c r="C182" s="252" t="s">
        <v>934</v>
      </c>
      <c r="D182" s="252"/>
      <c r="E182" s="252"/>
      <c r="F182" s="275" t="s">
        <v>915</v>
      </c>
      <c r="G182" s="252"/>
      <c r="H182" s="252" t="s">
        <v>976</v>
      </c>
      <c r="I182" s="252" t="s">
        <v>911</v>
      </c>
      <c r="J182" s="252">
        <v>50</v>
      </c>
      <c r="K182" s="300"/>
    </row>
    <row r="183" s="1" customFormat="1" ht="15" customHeight="1">
      <c r="B183" s="277"/>
      <c r="C183" s="252" t="s">
        <v>117</v>
      </c>
      <c r="D183" s="252"/>
      <c r="E183" s="252"/>
      <c r="F183" s="275" t="s">
        <v>909</v>
      </c>
      <c r="G183" s="252"/>
      <c r="H183" s="252" t="s">
        <v>977</v>
      </c>
      <c r="I183" s="252" t="s">
        <v>978</v>
      </c>
      <c r="J183" s="252"/>
      <c r="K183" s="300"/>
    </row>
    <row r="184" s="1" customFormat="1" ht="15" customHeight="1">
      <c r="B184" s="277"/>
      <c r="C184" s="252" t="s">
        <v>60</v>
      </c>
      <c r="D184" s="252"/>
      <c r="E184" s="252"/>
      <c r="F184" s="275" t="s">
        <v>909</v>
      </c>
      <c r="G184" s="252"/>
      <c r="H184" s="252" t="s">
        <v>979</v>
      </c>
      <c r="I184" s="252" t="s">
        <v>980</v>
      </c>
      <c r="J184" s="252">
        <v>1</v>
      </c>
      <c r="K184" s="300"/>
    </row>
    <row r="185" s="1" customFormat="1" ht="15" customHeight="1">
      <c r="B185" s="277"/>
      <c r="C185" s="252" t="s">
        <v>56</v>
      </c>
      <c r="D185" s="252"/>
      <c r="E185" s="252"/>
      <c r="F185" s="275" t="s">
        <v>909</v>
      </c>
      <c r="G185" s="252"/>
      <c r="H185" s="252" t="s">
        <v>981</v>
      </c>
      <c r="I185" s="252" t="s">
        <v>911</v>
      </c>
      <c r="J185" s="252">
        <v>20</v>
      </c>
      <c r="K185" s="300"/>
    </row>
    <row r="186" s="1" customFormat="1" ht="15" customHeight="1">
      <c r="B186" s="277"/>
      <c r="C186" s="252" t="s">
        <v>57</v>
      </c>
      <c r="D186" s="252"/>
      <c r="E186" s="252"/>
      <c r="F186" s="275" t="s">
        <v>909</v>
      </c>
      <c r="G186" s="252"/>
      <c r="H186" s="252" t="s">
        <v>982</v>
      </c>
      <c r="I186" s="252" t="s">
        <v>911</v>
      </c>
      <c r="J186" s="252">
        <v>255</v>
      </c>
      <c r="K186" s="300"/>
    </row>
    <row r="187" s="1" customFormat="1" ht="15" customHeight="1">
      <c r="B187" s="277"/>
      <c r="C187" s="252" t="s">
        <v>118</v>
      </c>
      <c r="D187" s="252"/>
      <c r="E187" s="252"/>
      <c r="F187" s="275" t="s">
        <v>909</v>
      </c>
      <c r="G187" s="252"/>
      <c r="H187" s="252" t="s">
        <v>873</v>
      </c>
      <c r="I187" s="252" t="s">
        <v>911</v>
      </c>
      <c r="J187" s="252">
        <v>10</v>
      </c>
      <c r="K187" s="300"/>
    </row>
    <row r="188" s="1" customFormat="1" ht="15" customHeight="1">
      <c r="B188" s="277"/>
      <c r="C188" s="252" t="s">
        <v>119</v>
      </c>
      <c r="D188" s="252"/>
      <c r="E188" s="252"/>
      <c r="F188" s="275" t="s">
        <v>909</v>
      </c>
      <c r="G188" s="252"/>
      <c r="H188" s="252" t="s">
        <v>983</v>
      </c>
      <c r="I188" s="252" t="s">
        <v>944</v>
      </c>
      <c r="J188" s="252"/>
      <c r="K188" s="300"/>
    </row>
    <row r="189" s="1" customFormat="1" ht="15" customHeight="1">
      <c r="B189" s="277"/>
      <c r="C189" s="252" t="s">
        <v>984</v>
      </c>
      <c r="D189" s="252"/>
      <c r="E189" s="252"/>
      <c r="F189" s="275" t="s">
        <v>909</v>
      </c>
      <c r="G189" s="252"/>
      <c r="H189" s="252" t="s">
        <v>985</v>
      </c>
      <c r="I189" s="252" t="s">
        <v>944</v>
      </c>
      <c r="J189" s="252"/>
      <c r="K189" s="300"/>
    </row>
    <row r="190" s="1" customFormat="1" ht="15" customHeight="1">
      <c r="B190" s="277"/>
      <c r="C190" s="252" t="s">
        <v>973</v>
      </c>
      <c r="D190" s="252"/>
      <c r="E190" s="252"/>
      <c r="F190" s="275" t="s">
        <v>909</v>
      </c>
      <c r="G190" s="252"/>
      <c r="H190" s="252" t="s">
        <v>986</v>
      </c>
      <c r="I190" s="252" t="s">
        <v>944</v>
      </c>
      <c r="J190" s="252"/>
      <c r="K190" s="300"/>
    </row>
    <row r="191" s="1" customFormat="1" ht="15" customHeight="1">
      <c r="B191" s="277"/>
      <c r="C191" s="252" t="s">
        <v>121</v>
      </c>
      <c r="D191" s="252"/>
      <c r="E191" s="252"/>
      <c r="F191" s="275" t="s">
        <v>915</v>
      </c>
      <c r="G191" s="252"/>
      <c r="H191" s="252" t="s">
        <v>987</v>
      </c>
      <c r="I191" s="252" t="s">
        <v>911</v>
      </c>
      <c r="J191" s="252">
        <v>50</v>
      </c>
      <c r="K191" s="300"/>
    </row>
    <row r="192" s="1" customFormat="1" ht="15" customHeight="1">
      <c r="B192" s="277"/>
      <c r="C192" s="252" t="s">
        <v>988</v>
      </c>
      <c r="D192" s="252"/>
      <c r="E192" s="252"/>
      <c r="F192" s="275" t="s">
        <v>915</v>
      </c>
      <c r="G192" s="252"/>
      <c r="H192" s="252" t="s">
        <v>989</v>
      </c>
      <c r="I192" s="252" t="s">
        <v>990</v>
      </c>
      <c r="J192" s="252"/>
      <c r="K192" s="300"/>
    </row>
    <row r="193" s="1" customFormat="1" ht="15" customHeight="1">
      <c r="B193" s="277"/>
      <c r="C193" s="252" t="s">
        <v>991</v>
      </c>
      <c r="D193" s="252"/>
      <c r="E193" s="252"/>
      <c r="F193" s="275" t="s">
        <v>915</v>
      </c>
      <c r="G193" s="252"/>
      <c r="H193" s="252" t="s">
        <v>992</v>
      </c>
      <c r="I193" s="252" t="s">
        <v>990</v>
      </c>
      <c r="J193" s="252"/>
      <c r="K193" s="300"/>
    </row>
    <row r="194" s="1" customFormat="1" ht="15" customHeight="1">
      <c r="B194" s="277"/>
      <c r="C194" s="252" t="s">
        <v>993</v>
      </c>
      <c r="D194" s="252"/>
      <c r="E194" s="252"/>
      <c r="F194" s="275" t="s">
        <v>915</v>
      </c>
      <c r="G194" s="252"/>
      <c r="H194" s="252" t="s">
        <v>994</v>
      </c>
      <c r="I194" s="252" t="s">
        <v>990</v>
      </c>
      <c r="J194" s="252"/>
      <c r="K194" s="300"/>
    </row>
    <row r="195" s="1" customFormat="1" ht="15" customHeight="1">
      <c r="B195" s="277"/>
      <c r="C195" s="314" t="s">
        <v>995</v>
      </c>
      <c r="D195" s="252"/>
      <c r="E195" s="252"/>
      <c r="F195" s="275" t="s">
        <v>915</v>
      </c>
      <c r="G195" s="252"/>
      <c r="H195" s="252" t="s">
        <v>996</v>
      </c>
      <c r="I195" s="252" t="s">
        <v>997</v>
      </c>
      <c r="J195" s="315" t="s">
        <v>998</v>
      </c>
      <c r="K195" s="300"/>
    </row>
    <row r="196" s="1" customFormat="1" ht="15" customHeight="1">
      <c r="B196" s="277"/>
      <c r="C196" s="314" t="s">
        <v>45</v>
      </c>
      <c r="D196" s="252"/>
      <c r="E196" s="252"/>
      <c r="F196" s="275" t="s">
        <v>909</v>
      </c>
      <c r="G196" s="252"/>
      <c r="H196" s="249" t="s">
        <v>999</v>
      </c>
      <c r="I196" s="252" t="s">
        <v>1000</v>
      </c>
      <c r="J196" s="252"/>
      <c r="K196" s="300"/>
    </row>
    <row r="197" s="1" customFormat="1" ht="15" customHeight="1">
      <c r="B197" s="277"/>
      <c r="C197" s="314" t="s">
        <v>1001</v>
      </c>
      <c r="D197" s="252"/>
      <c r="E197" s="252"/>
      <c r="F197" s="275" t="s">
        <v>909</v>
      </c>
      <c r="G197" s="252"/>
      <c r="H197" s="252" t="s">
        <v>1002</v>
      </c>
      <c r="I197" s="252" t="s">
        <v>944</v>
      </c>
      <c r="J197" s="252"/>
      <c r="K197" s="300"/>
    </row>
    <row r="198" s="1" customFormat="1" ht="15" customHeight="1">
      <c r="B198" s="277"/>
      <c r="C198" s="314" t="s">
        <v>1003</v>
      </c>
      <c r="D198" s="252"/>
      <c r="E198" s="252"/>
      <c r="F198" s="275" t="s">
        <v>909</v>
      </c>
      <c r="G198" s="252"/>
      <c r="H198" s="252" t="s">
        <v>1004</v>
      </c>
      <c r="I198" s="252" t="s">
        <v>944</v>
      </c>
      <c r="J198" s="252"/>
      <c r="K198" s="300"/>
    </row>
    <row r="199" s="1" customFormat="1" ht="15" customHeight="1">
      <c r="B199" s="277"/>
      <c r="C199" s="314" t="s">
        <v>1005</v>
      </c>
      <c r="D199" s="252"/>
      <c r="E199" s="252"/>
      <c r="F199" s="275" t="s">
        <v>915</v>
      </c>
      <c r="G199" s="252"/>
      <c r="H199" s="252" t="s">
        <v>1006</v>
      </c>
      <c r="I199" s="252" t="s">
        <v>944</v>
      </c>
      <c r="J199" s="252"/>
      <c r="K199" s="300"/>
    </row>
    <row r="200" s="1" customFormat="1" ht="15" customHeight="1">
      <c r="B200" s="306"/>
      <c r="C200" s="316"/>
      <c r="D200" s="307"/>
      <c r="E200" s="307"/>
      <c r="F200" s="307"/>
      <c r="G200" s="307"/>
      <c r="H200" s="307"/>
      <c r="I200" s="307"/>
      <c r="J200" s="307"/>
      <c r="K200" s="308"/>
    </row>
    <row r="201" s="1" customFormat="1" ht="18.75" customHeight="1">
      <c r="B201" s="288"/>
      <c r="C201" s="298"/>
      <c r="D201" s="298"/>
      <c r="E201" s="298"/>
      <c r="F201" s="309"/>
      <c r="G201" s="298"/>
      <c r="H201" s="298"/>
      <c r="I201" s="298"/>
      <c r="J201" s="298"/>
      <c r="K201" s="288"/>
    </row>
    <row r="202" s="1" customFormat="1" ht="18.75" customHeight="1">
      <c r="B202" s="260"/>
      <c r="C202" s="260"/>
      <c r="D202" s="260"/>
      <c r="E202" s="260"/>
      <c r="F202" s="260"/>
      <c r="G202" s="260"/>
      <c r="H202" s="260"/>
      <c r="I202" s="260"/>
      <c r="J202" s="260"/>
      <c r="K202" s="260"/>
    </row>
    <row r="203" s="1" customFormat="1" ht="13.5">
      <c r="B203" s="239"/>
      <c r="C203" s="240"/>
      <c r="D203" s="240"/>
      <c r="E203" s="240"/>
      <c r="F203" s="240"/>
      <c r="G203" s="240"/>
      <c r="H203" s="240"/>
      <c r="I203" s="240"/>
      <c r="J203" s="240"/>
      <c r="K203" s="241"/>
    </row>
    <row r="204" s="1" customFormat="1" ht="21" customHeight="1">
      <c r="B204" s="242"/>
      <c r="C204" s="243" t="s">
        <v>1007</v>
      </c>
      <c r="D204" s="243"/>
      <c r="E204" s="243"/>
      <c r="F204" s="243"/>
      <c r="G204" s="243"/>
      <c r="H204" s="243"/>
      <c r="I204" s="243"/>
      <c r="J204" s="243"/>
      <c r="K204" s="244"/>
    </row>
    <row r="205" s="1" customFormat="1" ht="25.5" customHeight="1">
      <c r="B205" s="242"/>
      <c r="C205" s="317" t="s">
        <v>1008</v>
      </c>
      <c r="D205" s="317"/>
      <c r="E205" s="317"/>
      <c r="F205" s="317" t="s">
        <v>1009</v>
      </c>
      <c r="G205" s="318"/>
      <c r="H205" s="317" t="s">
        <v>1010</v>
      </c>
      <c r="I205" s="317"/>
      <c r="J205" s="317"/>
      <c r="K205" s="244"/>
    </row>
    <row r="206" s="1" customFormat="1" ht="5.25" customHeight="1">
      <c r="B206" s="277"/>
      <c r="C206" s="272"/>
      <c r="D206" s="272"/>
      <c r="E206" s="272"/>
      <c r="F206" s="272"/>
      <c r="G206" s="298"/>
      <c r="H206" s="272"/>
      <c r="I206" s="272"/>
      <c r="J206" s="272"/>
      <c r="K206" s="300"/>
    </row>
    <row r="207" s="1" customFormat="1" ht="15" customHeight="1">
      <c r="B207" s="277"/>
      <c r="C207" s="252" t="s">
        <v>1000</v>
      </c>
      <c r="D207" s="252"/>
      <c r="E207" s="252"/>
      <c r="F207" s="275" t="s">
        <v>46</v>
      </c>
      <c r="G207" s="252"/>
      <c r="H207" s="252" t="s">
        <v>1011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 t="s">
        <v>47</v>
      </c>
      <c r="G208" s="252"/>
      <c r="H208" s="252" t="s">
        <v>1012</v>
      </c>
      <c r="I208" s="252"/>
      <c r="J208" s="252"/>
      <c r="K208" s="300"/>
    </row>
    <row r="209" s="1" customFormat="1" ht="15" customHeight="1">
      <c r="B209" s="277"/>
      <c r="C209" s="252"/>
      <c r="D209" s="252"/>
      <c r="E209" s="252"/>
      <c r="F209" s="275" t="s">
        <v>50</v>
      </c>
      <c r="G209" s="252"/>
      <c r="H209" s="252" t="s">
        <v>1013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48</v>
      </c>
      <c r="G210" s="252"/>
      <c r="H210" s="252" t="s">
        <v>1014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49</v>
      </c>
      <c r="G211" s="252"/>
      <c r="H211" s="252" t="s">
        <v>1015</v>
      </c>
      <c r="I211" s="252"/>
      <c r="J211" s="252"/>
      <c r="K211" s="300"/>
    </row>
    <row r="212" s="1" customFormat="1" ht="15" customHeight="1">
      <c r="B212" s="277"/>
      <c r="C212" s="252"/>
      <c r="D212" s="252"/>
      <c r="E212" s="252"/>
      <c r="F212" s="275"/>
      <c r="G212" s="252"/>
      <c r="H212" s="252"/>
      <c r="I212" s="252"/>
      <c r="J212" s="252"/>
      <c r="K212" s="300"/>
    </row>
    <row r="213" s="1" customFormat="1" ht="15" customHeight="1">
      <c r="B213" s="277"/>
      <c r="C213" s="252" t="s">
        <v>956</v>
      </c>
      <c r="D213" s="252"/>
      <c r="E213" s="252"/>
      <c r="F213" s="275" t="s">
        <v>82</v>
      </c>
      <c r="G213" s="252"/>
      <c r="H213" s="252" t="s">
        <v>1016</v>
      </c>
      <c r="I213" s="252"/>
      <c r="J213" s="252"/>
      <c r="K213" s="300"/>
    </row>
    <row r="214" s="1" customFormat="1" ht="15" customHeight="1">
      <c r="B214" s="277"/>
      <c r="C214" s="252"/>
      <c r="D214" s="252"/>
      <c r="E214" s="252"/>
      <c r="F214" s="275" t="s">
        <v>853</v>
      </c>
      <c r="G214" s="252"/>
      <c r="H214" s="252" t="s">
        <v>854</v>
      </c>
      <c r="I214" s="252"/>
      <c r="J214" s="252"/>
      <c r="K214" s="300"/>
    </row>
    <row r="215" s="1" customFormat="1" ht="15" customHeight="1">
      <c r="B215" s="277"/>
      <c r="C215" s="252"/>
      <c r="D215" s="252"/>
      <c r="E215" s="252"/>
      <c r="F215" s="275" t="s">
        <v>851</v>
      </c>
      <c r="G215" s="252"/>
      <c r="H215" s="252" t="s">
        <v>1017</v>
      </c>
      <c r="I215" s="252"/>
      <c r="J215" s="252"/>
      <c r="K215" s="300"/>
    </row>
    <row r="216" s="1" customFormat="1" ht="15" customHeight="1">
      <c r="B216" s="319"/>
      <c r="C216" s="252"/>
      <c r="D216" s="252"/>
      <c r="E216" s="252"/>
      <c r="F216" s="275" t="s">
        <v>86</v>
      </c>
      <c r="G216" s="314"/>
      <c r="H216" s="304" t="s">
        <v>87</v>
      </c>
      <c r="I216" s="304"/>
      <c r="J216" s="304"/>
      <c r="K216" s="320"/>
    </row>
    <row r="217" s="1" customFormat="1" ht="15" customHeight="1">
      <c r="B217" s="319"/>
      <c r="C217" s="252"/>
      <c r="D217" s="252"/>
      <c r="E217" s="252"/>
      <c r="F217" s="275" t="s">
        <v>855</v>
      </c>
      <c r="G217" s="314"/>
      <c r="H217" s="304" t="s">
        <v>815</v>
      </c>
      <c r="I217" s="304"/>
      <c r="J217" s="304"/>
      <c r="K217" s="320"/>
    </row>
    <row r="218" s="1" customFormat="1" ht="15" customHeight="1">
      <c r="B218" s="319"/>
      <c r="C218" s="252"/>
      <c r="D218" s="252"/>
      <c r="E218" s="252"/>
      <c r="F218" s="275"/>
      <c r="G218" s="314"/>
      <c r="H218" s="304"/>
      <c r="I218" s="304"/>
      <c r="J218" s="304"/>
      <c r="K218" s="320"/>
    </row>
    <row r="219" s="1" customFormat="1" ht="15" customHeight="1">
      <c r="B219" s="319"/>
      <c r="C219" s="252" t="s">
        <v>980</v>
      </c>
      <c r="D219" s="252"/>
      <c r="E219" s="252"/>
      <c r="F219" s="275">
        <v>1</v>
      </c>
      <c r="G219" s="314"/>
      <c r="H219" s="304" t="s">
        <v>1018</v>
      </c>
      <c r="I219" s="304"/>
      <c r="J219" s="304"/>
      <c r="K219" s="320"/>
    </row>
    <row r="220" s="1" customFormat="1" ht="15" customHeight="1">
      <c r="B220" s="319"/>
      <c r="C220" s="252"/>
      <c r="D220" s="252"/>
      <c r="E220" s="252"/>
      <c r="F220" s="275">
        <v>2</v>
      </c>
      <c r="G220" s="314"/>
      <c r="H220" s="304" t="s">
        <v>1019</v>
      </c>
      <c r="I220" s="304"/>
      <c r="J220" s="304"/>
      <c r="K220" s="320"/>
    </row>
    <row r="221" s="1" customFormat="1" ht="15" customHeight="1">
      <c r="B221" s="319"/>
      <c r="C221" s="252"/>
      <c r="D221" s="252"/>
      <c r="E221" s="252"/>
      <c r="F221" s="275">
        <v>3</v>
      </c>
      <c r="G221" s="314"/>
      <c r="H221" s="304" t="s">
        <v>1020</v>
      </c>
      <c r="I221" s="304"/>
      <c r="J221" s="304"/>
      <c r="K221" s="320"/>
    </row>
    <row r="222" s="1" customFormat="1" ht="15" customHeight="1">
      <c r="B222" s="319"/>
      <c r="C222" s="252"/>
      <c r="D222" s="252"/>
      <c r="E222" s="252"/>
      <c r="F222" s="275">
        <v>4</v>
      </c>
      <c r="G222" s="314"/>
      <c r="H222" s="304" t="s">
        <v>1021</v>
      </c>
      <c r="I222" s="304"/>
      <c r="J222" s="304"/>
      <c r="K222" s="320"/>
    </row>
    <row r="223" s="1" customFormat="1" ht="12.75" customHeight="1">
      <c r="B223" s="321"/>
      <c r="C223" s="322"/>
      <c r="D223" s="322"/>
      <c r="E223" s="322"/>
      <c r="F223" s="322"/>
      <c r="G223" s="322"/>
      <c r="H223" s="322"/>
      <c r="I223" s="322"/>
      <c r="J223" s="322"/>
      <c r="K223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ADMINISTRATOR\Tomas</dc:creator>
  <cp:lastModifiedBy>ADMINISTRATOR\Tomas</cp:lastModifiedBy>
  <dcterms:created xsi:type="dcterms:W3CDTF">2023-10-30T11:32:21Z</dcterms:created>
  <dcterms:modified xsi:type="dcterms:W3CDTF">2023-10-30T11:32:30Z</dcterms:modified>
</cp:coreProperties>
</file>