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mc:AlternateContent xmlns:mc="http://schemas.openxmlformats.org/markup-compatibility/2006">
    <mc:Choice Requires="x15">
      <x15ac:absPath xmlns:x15ac="http://schemas.microsoft.com/office/spreadsheetml/2010/11/ac" url="I:\2021 Stavební práce\GVM WC dívky\Přílohy č. 1-5\"/>
    </mc:Choice>
  </mc:AlternateContent>
  <xr:revisionPtr revIDLastSave="0" documentId="8_{FF763444-E7D9-410B-833D-17DF4868AC92}" xr6:coauthVersionLast="46" xr6:coauthVersionMax="46" xr10:uidLastSave="{00000000-0000-0000-0000-000000000000}"/>
  <bookViews>
    <workbookView xWindow="-108" yWindow="-108" windowWidth="23256" windowHeight="12576" xr2:uid="{00000000-000D-0000-FFFF-FFFF00000000}"/>
  </bookViews>
  <sheets>
    <sheet name="Rekapitulace stavby" sheetId="1" r:id="rId1"/>
    <sheet name="D.1.1 - Architektonicko s..." sheetId="2" r:id="rId2"/>
    <sheet name="VON - Vedlejší a ostatní ..." sheetId="3" r:id="rId3"/>
    <sheet name="Pokyny pro vyplnění" sheetId="4" r:id="rId4"/>
  </sheets>
  <definedNames>
    <definedName name="_xlnm._FilterDatabase" localSheetId="1" hidden="1">'D.1.1 - Architektonicko s...'!$C$97:$K$376</definedName>
    <definedName name="_xlnm._FilterDatabase" localSheetId="2" hidden="1">'VON - Vedlejší a ostatní ...'!$C$81:$K$92</definedName>
    <definedName name="_xlnm.Print_Titles" localSheetId="1">'D.1.1 - Architektonicko s...'!$97:$97</definedName>
    <definedName name="_xlnm.Print_Titles" localSheetId="0">'Rekapitulace stavby'!$52:$52</definedName>
    <definedName name="_xlnm.Print_Titles" localSheetId="2">'VON - Vedlejší a ostatní ...'!$81:$81</definedName>
    <definedName name="_xlnm.Print_Area" localSheetId="1">'D.1.1 - Architektonicko s...'!$C$4:$J$39,'D.1.1 - Architektonicko s...'!$C$45:$J$79,'D.1.1 - Architektonicko s...'!$C$85:$K$376</definedName>
    <definedName name="_xlnm.Print_Area" localSheetId="3">'Pokyny pro vyplnění'!$B$2:$K$71,'Pokyny pro vyplnění'!$B$74:$K$118,'Pokyny pro vyplnění'!$B$121:$K$161,'Pokyny pro vyplnění'!$B$164:$K$218</definedName>
    <definedName name="_xlnm.Print_Area" localSheetId="0">'Rekapitulace stavby'!$D$4:$AO$36,'Rekapitulace stavby'!$C$42:$AQ$57</definedName>
    <definedName name="_xlnm.Print_Area" localSheetId="2">'VON - Vedlejší a ostatní ...'!$C$4:$J$39,'VON - Vedlejší a ostatní ...'!$C$45:$J$63,'VON - Vedlejší a ostatní ...'!$C$69:$K$92</definedName>
  </definedNames>
  <calcPr calcId="191029"/>
</workbook>
</file>

<file path=xl/calcChain.xml><?xml version="1.0" encoding="utf-8"?>
<calcChain xmlns="http://schemas.openxmlformats.org/spreadsheetml/2006/main">
  <c r="J37" i="3" l="1"/>
  <c r="J36" i="3"/>
  <c r="AY56" i="1"/>
  <c r="J35" i="3"/>
  <c r="AX56" i="1"/>
  <c r="BI92" i="3"/>
  <c r="BH92" i="3"/>
  <c r="BG92" i="3"/>
  <c r="BF92" i="3"/>
  <c r="T92" i="3"/>
  <c r="R92" i="3"/>
  <c r="P92" i="3"/>
  <c r="BI91" i="3"/>
  <c r="BH91" i="3"/>
  <c r="BG91" i="3"/>
  <c r="BF91" i="3"/>
  <c r="T91" i="3"/>
  <c r="R91" i="3"/>
  <c r="P91" i="3"/>
  <c r="BI89" i="3"/>
  <c r="BH89" i="3"/>
  <c r="BG89" i="3"/>
  <c r="BF89" i="3"/>
  <c r="T89" i="3"/>
  <c r="R89" i="3"/>
  <c r="P89" i="3"/>
  <c r="BI88" i="3"/>
  <c r="BH88" i="3"/>
  <c r="BG88" i="3"/>
  <c r="BF88" i="3"/>
  <c r="T88" i="3"/>
  <c r="R88" i="3"/>
  <c r="P88" i="3"/>
  <c r="BI87" i="3"/>
  <c r="BH87" i="3"/>
  <c r="BG87" i="3"/>
  <c r="BF87" i="3"/>
  <c r="T87" i="3"/>
  <c r="R87" i="3"/>
  <c r="P87" i="3"/>
  <c r="BI86" i="3"/>
  <c r="BH86" i="3"/>
  <c r="BG86" i="3"/>
  <c r="BF86" i="3"/>
  <c r="T86" i="3"/>
  <c r="R86" i="3"/>
  <c r="P86" i="3"/>
  <c r="BI85" i="3"/>
  <c r="BH85" i="3"/>
  <c r="BG85" i="3"/>
  <c r="BF85" i="3"/>
  <c r="T85" i="3"/>
  <c r="R85" i="3"/>
  <c r="P85" i="3"/>
  <c r="J78" i="3"/>
  <c r="F78" i="3"/>
  <c r="F76" i="3"/>
  <c r="E74" i="3"/>
  <c r="J54" i="3"/>
  <c r="F54" i="3"/>
  <c r="F52" i="3"/>
  <c r="E50" i="3"/>
  <c r="J24" i="3"/>
  <c r="E24" i="3"/>
  <c r="J79" i="3" s="1"/>
  <c r="J23" i="3"/>
  <c r="J18" i="3"/>
  <c r="E18" i="3"/>
  <c r="F79" i="3" s="1"/>
  <c r="J17" i="3"/>
  <c r="J12" i="3"/>
  <c r="J76" i="3"/>
  <c r="E7" i="3"/>
  <c r="E72" i="3" s="1"/>
  <c r="J37" i="2"/>
  <c r="J36" i="2"/>
  <c r="AY55" i="1"/>
  <c r="J35" i="2"/>
  <c r="AX55" i="1"/>
  <c r="BI372" i="2"/>
  <c r="BH372" i="2"/>
  <c r="BG372" i="2"/>
  <c r="BF372" i="2"/>
  <c r="T372" i="2"/>
  <c r="R372" i="2"/>
  <c r="P372" i="2"/>
  <c r="BI371" i="2"/>
  <c r="BH371" i="2"/>
  <c r="BG371" i="2"/>
  <c r="BF371" i="2"/>
  <c r="T371" i="2"/>
  <c r="R371" i="2"/>
  <c r="P371" i="2"/>
  <c r="BI370" i="2"/>
  <c r="BH370" i="2"/>
  <c r="BG370" i="2"/>
  <c r="BF370" i="2"/>
  <c r="T370" i="2"/>
  <c r="R370" i="2"/>
  <c r="P370" i="2"/>
  <c r="BI369" i="2"/>
  <c r="BH369" i="2"/>
  <c r="BG369" i="2"/>
  <c r="BF369" i="2"/>
  <c r="T369" i="2"/>
  <c r="R369" i="2"/>
  <c r="P369" i="2"/>
  <c r="BI368" i="2"/>
  <c r="BH368" i="2"/>
  <c r="BG368" i="2"/>
  <c r="BF368" i="2"/>
  <c r="T368" i="2"/>
  <c r="R368" i="2"/>
  <c r="P368" i="2"/>
  <c r="BI366" i="2"/>
  <c r="BH366" i="2"/>
  <c r="BG366" i="2"/>
  <c r="BF366" i="2"/>
  <c r="T366" i="2"/>
  <c r="R366" i="2"/>
  <c r="P366" i="2"/>
  <c r="BI365" i="2"/>
  <c r="BH365" i="2"/>
  <c r="BG365" i="2"/>
  <c r="BF365" i="2"/>
  <c r="T365" i="2"/>
  <c r="R365" i="2"/>
  <c r="P365" i="2"/>
  <c r="BI360" i="2"/>
  <c r="BH360" i="2"/>
  <c r="BG360" i="2"/>
  <c r="BF360" i="2"/>
  <c r="T360" i="2"/>
  <c r="R360" i="2"/>
  <c r="P360" i="2"/>
  <c r="BI358" i="2"/>
  <c r="BH358" i="2"/>
  <c r="BG358" i="2"/>
  <c r="BF358" i="2"/>
  <c r="T358" i="2"/>
  <c r="R358" i="2"/>
  <c r="P358" i="2"/>
  <c r="BI357" i="2"/>
  <c r="BH357" i="2"/>
  <c r="BG357" i="2"/>
  <c r="BF357" i="2"/>
  <c r="T357" i="2"/>
  <c r="R357" i="2"/>
  <c r="P357" i="2"/>
  <c r="BI351" i="2"/>
  <c r="BH351" i="2"/>
  <c r="BG351" i="2"/>
  <c r="BF351" i="2"/>
  <c r="T351" i="2"/>
  <c r="R351" i="2"/>
  <c r="P351" i="2"/>
  <c r="BI350" i="2"/>
  <c r="BH350" i="2"/>
  <c r="BG350" i="2"/>
  <c r="BF350" i="2"/>
  <c r="T350" i="2"/>
  <c r="R350" i="2"/>
  <c r="P350" i="2"/>
  <c r="BI348" i="2"/>
  <c r="BH348" i="2"/>
  <c r="BG348" i="2"/>
  <c r="BF348" i="2"/>
  <c r="T348" i="2"/>
  <c r="R348" i="2"/>
  <c r="P348" i="2"/>
  <c r="BI347" i="2"/>
  <c r="BH347" i="2"/>
  <c r="BG347" i="2"/>
  <c r="BF347" i="2"/>
  <c r="T347" i="2"/>
  <c r="R347" i="2"/>
  <c r="P347" i="2"/>
  <c r="BI346" i="2"/>
  <c r="BH346" i="2"/>
  <c r="BG346" i="2"/>
  <c r="BF346" i="2"/>
  <c r="T346" i="2"/>
  <c r="R346" i="2"/>
  <c r="P346" i="2"/>
  <c r="BI345" i="2"/>
  <c r="BH345" i="2"/>
  <c r="BG345" i="2"/>
  <c r="BF345" i="2"/>
  <c r="T345" i="2"/>
  <c r="R345" i="2"/>
  <c r="P345" i="2"/>
  <c r="BI344" i="2"/>
  <c r="BH344" i="2"/>
  <c r="BG344" i="2"/>
  <c r="BF344" i="2"/>
  <c r="T344" i="2"/>
  <c r="R344" i="2"/>
  <c r="P344" i="2"/>
  <c r="BI343" i="2"/>
  <c r="BH343" i="2"/>
  <c r="BG343" i="2"/>
  <c r="BF343" i="2"/>
  <c r="T343" i="2"/>
  <c r="R343" i="2"/>
  <c r="P343" i="2"/>
  <c r="BI342" i="2"/>
  <c r="BH342" i="2"/>
  <c r="BG342" i="2"/>
  <c r="BF342" i="2"/>
  <c r="T342" i="2"/>
  <c r="R342" i="2"/>
  <c r="P342" i="2"/>
  <c r="BI341" i="2"/>
  <c r="BH341" i="2"/>
  <c r="BG341" i="2"/>
  <c r="BF341" i="2"/>
  <c r="T341" i="2"/>
  <c r="R341" i="2"/>
  <c r="P341" i="2"/>
  <c r="BI340" i="2"/>
  <c r="BH340" i="2"/>
  <c r="BG340" i="2"/>
  <c r="BF340" i="2"/>
  <c r="T340" i="2"/>
  <c r="R340" i="2"/>
  <c r="P340" i="2"/>
  <c r="BI339" i="2"/>
  <c r="BH339" i="2"/>
  <c r="BG339" i="2"/>
  <c r="BF339" i="2"/>
  <c r="T339" i="2"/>
  <c r="R339" i="2"/>
  <c r="P339" i="2"/>
  <c r="BI338" i="2"/>
  <c r="BH338" i="2"/>
  <c r="BG338" i="2"/>
  <c r="BF338" i="2"/>
  <c r="T338" i="2"/>
  <c r="R338" i="2"/>
  <c r="P338" i="2"/>
  <c r="BI337" i="2"/>
  <c r="BH337" i="2"/>
  <c r="BG337" i="2"/>
  <c r="BF337" i="2"/>
  <c r="T337" i="2"/>
  <c r="R337" i="2"/>
  <c r="P337" i="2"/>
  <c r="BI336" i="2"/>
  <c r="BH336" i="2"/>
  <c r="BG336" i="2"/>
  <c r="BF336" i="2"/>
  <c r="T336" i="2"/>
  <c r="R336" i="2"/>
  <c r="P336" i="2"/>
  <c r="BI334" i="2"/>
  <c r="BH334" i="2"/>
  <c r="BG334" i="2"/>
  <c r="BF334" i="2"/>
  <c r="T334" i="2"/>
  <c r="R334" i="2"/>
  <c r="P334" i="2"/>
  <c r="BI333" i="2"/>
  <c r="BH333" i="2"/>
  <c r="BG333" i="2"/>
  <c r="BF333" i="2"/>
  <c r="T333" i="2"/>
  <c r="R333" i="2"/>
  <c r="P333" i="2"/>
  <c r="BI331" i="2"/>
  <c r="BH331" i="2"/>
  <c r="BG331" i="2"/>
  <c r="BF331" i="2"/>
  <c r="T331" i="2"/>
  <c r="R331" i="2"/>
  <c r="P331" i="2"/>
  <c r="BI330" i="2"/>
  <c r="BH330" i="2"/>
  <c r="BG330" i="2"/>
  <c r="BF330" i="2"/>
  <c r="T330" i="2"/>
  <c r="R330" i="2"/>
  <c r="P330" i="2"/>
  <c r="BI328" i="2"/>
  <c r="BH328" i="2"/>
  <c r="BG328" i="2"/>
  <c r="BF328" i="2"/>
  <c r="T328" i="2"/>
  <c r="R328" i="2"/>
  <c r="P328" i="2"/>
  <c r="BI327" i="2"/>
  <c r="BH327" i="2"/>
  <c r="BG327" i="2"/>
  <c r="BF327" i="2"/>
  <c r="T327" i="2"/>
  <c r="R327" i="2"/>
  <c r="P327" i="2"/>
  <c r="BI324" i="2"/>
  <c r="BH324" i="2"/>
  <c r="BG324" i="2"/>
  <c r="BF324" i="2"/>
  <c r="T324" i="2"/>
  <c r="R324" i="2"/>
  <c r="P324" i="2"/>
  <c r="BI323" i="2"/>
  <c r="BH323" i="2"/>
  <c r="BG323" i="2"/>
  <c r="BF323" i="2"/>
  <c r="T323" i="2"/>
  <c r="R323" i="2"/>
  <c r="P323" i="2"/>
  <c r="BI321" i="2"/>
  <c r="BH321" i="2"/>
  <c r="BG321" i="2"/>
  <c r="BF321" i="2"/>
  <c r="T321" i="2"/>
  <c r="R321" i="2"/>
  <c r="P321" i="2"/>
  <c r="BI320" i="2"/>
  <c r="BH320" i="2"/>
  <c r="BG320" i="2"/>
  <c r="BF320" i="2"/>
  <c r="T320" i="2"/>
  <c r="R320" i="2"/>
  <c r="P320" i="2"/>
  <c r="BI319" i="2"/>
  <c r="BH319" i="2"/>
  <c r="BG319" i="2"/>
  <c r="BF319" i="2"/>
  <c r="T319" i="2"/>
  <c r="R319" i="2"/>
  <c r="P319" i="2"/>
  <c r="BI317" i="2"/>
  <c r="BH317" i="2"/>
  <c r="BG317" i="2"/>
  <c r="BF317" i="2"/>
  <c r="T317" i="2"/>
  <c r="R317" i="2"/>
  <c r="P317" i="2"/>
  <c r="BI311" i="2"/>
  <c r="BH311" i="2"/>
  <c r="BG311" i="2"/>
  <c r="BF311" i="2"/>
  <c r="T311" i="2"/>
  <c r="R311" i="2"/>
  <c r="P311" i="2"/>
  <c r="BI306" i="2"/>
  <c r="BH306" i="2"/>
  <c r="BG306" i="2"/>
  <c r="BF306" i="2"/>
  <c r="T306" i="2"/>
  <c r="R306" i="2"/>
  <c r="P306" i="2"/>
  <c r="BI304" i="2"/>
  <c r="BH304" i="2"/>
  <c r="BG304" i="2"/>
  <c r="BF304" i="2"/>
  <c r="T304" i="2"/>
  <c r="R304" i="2"/>
  <c r="P304" i="2"/>
  <c r="BI298" i="2"/>
  <c r="BH298" i="2"/>
  <c r="BG298" i="2"/>
  <c r="BF298" i="2"/>
  <c r="T298" i="2"/>
  <c r="R298" i="2"/>
  <c r="P298" i="2"/>
  <c r="BI292" i="2"/>
  <c r="BH292" i="2"/>
  <c r="BG292" i="2"/>
  <c r="BF292" i="2"/>
  <c r="T292" i="2"/>
  <c r="R292" i="2"/>
  <c r="P292" i="2"/>
  <c r="BI290" i="2"/>
  <c r="BH290" i="2"/>
  <c r="BG290" i="2"/>
  <c r="BF290" i="2"/>
  <c r="T290" i="2"/>
  <c r="R290" i="2"/>
  <c r="P290" i="2"/>
  <c r="BI288" i="2"/>
  <c r="BH288" i="2"/>
  <c r="BG288" i="2"/>
  <c r="BF288" i="2"/>
  <c r="T288" i="2"/>
  <c r="R288" i="2"/>
  <c r="P288" i="2"/>
  <c r="BI285" i="2"/>
  <c r="BH285" i="2"/>
  <c r="BG285" i="2"/>
  <c r="BF285" i="2"/>
  <c r="T285" i="2"/>
  <c r="R285" i="2"/>
  <c r="P285" i="2"/>
  <c r="BI284" i="2"/>
  <c r="BH284" i="2"/>
  <c r="BG284" i="2"/>
  <c r="BF284" i="2"/>
  <c r="T284" i="2"/>
  <c r="R284" i="2"/>
  <c r="P284" i="2"/>
  <c r="BI282" i="2"/>
  <c r="BH282" i="2"/>
  <c r="BG282" i="2"/>
  <c r="BF282" i="2"/>
  <c r="T282" i="2"/>
  <c r="R282" i="2"/>
  <c r="P282" i="2"/>
  <c r="BI276" i="2"/>
  <c r="BH276" i="2"/>
  <c r="BG276" i="2"/>
  <c r="BF276" i="2"/>
  <c r="T276" i="2"/>
  <c r="R276" i="2"/>
  <c r="P276" i="2"/>
  <c r="BI274" i="2"/>
  <c r="BH274" i="2"/>
  <c r="BG274" i="2"/>
  <c r="BF274" i="2"/>
  <c r="T274" i="2"/>
  <c r="R274" i="2"/>
  <c r="P274" i="2"/>
  <c r="BI272" i="2"/>
  <c r="BH272" i="2"/>
  <c r="BG272" i="2"/>
  <c r="BF272" i="2"/>
  <c r="T272" i="2"/>
  <c r="R272" i="2"/>
  <c r="P272" i="2"/>
  <c r="BI270" i="2"/>
  <c r="BH270" i="2"/>
  <c r="BG270" i="2"/>
  <c r="BF270" i="2"/>
  <c r="T270" i="2"/>
  <c r="R270" i="2"/>
  <c r="P270" i="2"/>
  <c r="BI267" i="2"/>
  <c r="BH267" i="2"/>
  <c r="BG267" i="2"/>
  <c r="BF267" i="2"/>
  <c r="T267" i="2"/>
  <c r="R267" i="2"/>
  <c r="P267" i="2"/>
  <c r="BI265" i="2"/>
  <c r="BH265" i="2"/>
  <c r="BG265" i="2"/>
  <c r="BF265" i="2"/>
  <c r="T265" i="2"/>
  <c r="R265" i="2"/>
  <c r="P265" i="2"/>
  <c r="BI263" i="2"/>
  <c r="BH263" i="2"/>
  <c r="BG263" i="2"/>
  <c r="BF263" i="2"/>
  <c r="T263" i="2"/>
  <c r="R263" i="2"/>
  <c r="P263" i="2"/>
  <c r="BI261" i="2"/>
  <c r="BH261" i="2"/>
  <c r="BG261" i="2"/>
  <c r="BF261" i="2"/>
  <c r="T261" i="2"/>
  <c r="R261" i="2"/>
  <c r="P261" i="2"/>
  <c r="BI259" i="2"/>
  <c r="BH259" i="2"/>
  <c r="BG259" i="2"/>
  <c r="BF259" i="2"/>
  <c r="T259" i="2"/>
  <c r="R259" i="2"/>
  <c r="P259" i="2"/>
  <c r="BI256" i="2"/>
  <c r="BH256" i="2"/>
  <c r="BG256" i="2"/>
  <c r="BF256" i="2"/>
  <c r="T256" i="2"/>
  <c r="R256" i="2"/>
  <c r="P256" i="2"/>
  <c r="BI254" i="2"/>
  <c r="BH254" i="2"/>
  <c r="BG254" i="2"/>
  <c r="BF254" i="2"/>
  <c r="T254" i="2"/>
  <c r="R254" i="2"/>
  <c r="P254" i="2"/>
  <c r="BI253" i="2"/>
  <c r="BH253" i="2"/>
  <c r="BG253" i="2"/>
  <c r="BF253" i="2"/>
  <c r="T253" i="2"/>
  <c r="R253" i="2"/>
  <c r="P253" i="2"/>
  <c r="BI252" i="2"/>
  <c r="BH252" i="2"/>
  <c r="BG252" i="2"/>
  <c r="BF252" i="2"/>
  <c r="T252" i="2"/>
  <c r="R252" i="2"/>
  <c r="P252" i="2"/>
  <c r="BI251" i="2"/>
  <c r="BH251" i="2"/>
  <c r="BG251" i="2"/>
  <c r="BF251" i="2"/>
  <c r="T251" i="2"/>
  <c r="R251" i="2"/>
  <c r="P251" i="2"/>
  <c r="BI250" i="2"/>
  <c r="BH250" i="2"/>
  <c r="BG250" i="2"/>
  <c r="BF250" i="2"/>
  <c r="T250" i="2"/>
  <c r="R250" i="2"/>
  <c r="P250" i="2"/>
  <c r="BI247" i="2"/>
  <c r="BH247" i="2"/>
  <c r="BG247" i="2"/>
  <c r="BF247" i="2"/>
  <c r="T247" i="2"/>
  <c r="R247" i="2"/>
  <c r="P247" i="2"/>
  <c r="BI246" i="2"/>
  <c r="BH246" i="2"/>
  <c r="BG246" i="2"/>
  <c r="BF246" i="2"/>
  <c r="T246" i="2"/>
  <c r="R246" i="2"/>
  <c r="P246" i="2"/>
  <c r="BI245" i="2"/>
  <c r="BH245" i="2"/>
  <c r="BG245" i="2"/>
  <c r="BF245" i="2"/>
  <c r="T245" i="2"/>
  <c r="R245" i="2"/>
  <c r="P245" i="2"/>
  <c r="BI244" i="2"/>
  <c r="BH244" i="2"/>
  <c r="BG244" i="2"/>
  <c r="BF244" i="2"/>
  <c r="T244" i="2"/>
  <c r="R244" i="2"/>
  <c r="P244" i="2"/>
  <c r="BI241" i="2"/>
  <c r="BH241" i="2"/>
  <c r="BG241" i="2"/>
  <c r="BF241" i="2"/>
  <c r="T241" i="2"/>
  <c r="R241" i="2"/>
  <c r="P241" i="2"/>
  <c r="BI240" i="2"/>
  <c r="BH240" i="2"/>
  <c r="BG240" i="2"/>
  <c r="BF240" i="2"/>
  <c r="T240" i="2"/>
  <c r="R240" i="2"/>
  <c r="P240" i="2"/>
  <c r="BI239" i="2"/>
  <c r="BH239" i="2"/>
  <c r="BG239" i="2"/>
  <c r="BF239" i="2"/>
  <c r="T239" i="2"/>
  <c r="R239" i="2"/>
  <c r="P239" i="2"/>
  <c r="BI238" i="2"/>
  <c r="BH238" i="2"/>
  <c r="BG238" i="2"/>
  <c r="BF238" i="2"/>
  <c r="T238" i="2"/>
  <c r="R238" i="2"/>
  <c r="P238" i="2"/>
  <c r="BI237" i="2"/>
  <c r="BH237" i="2"/>
  <c r="BG237" i="2"/>
  <c r="BF237" i="2"/>
  <c r="T237" i="2"/>
  <c r="R237" i="2"/>
  <c r="P237" i="2"/>
  <c r="BI236" i="2"/>
  <c r="BH236" i="2"/>
  <c r="BG236" i="2"/>
  <c r="BF236" i="2"/>
  <c r="T236" i="2"/>
  <c r="R236" i="2"/>
  <c r="P236" i="2"/>
  <c r="BI235" i="2"/>
  <c r="BH235" i="2"/>
  <c r="BG235" i="2"/>
  <c r="BF235" i="2"/>
  <c r="T235" i="2"/>
  <c r="R235" i="2"/>
  <c r="P235" i="2"/>
  <c r="BI234" i="2"/>
  <c r="BH234" i="2"/>
  <c r="BG234" i="2"/>
  <c r="BF234" i="2"/>
  <c r="T234" i="2"/>
  <c r="R234" i="2"/>
  <c r="P234" i="2"/>
  <c r="BI231" i="2"/>
  <c r="BH231" i="2"/>
  <c r="BG231" i="2"/>
  <c r="BF231" i="2"/>
  <c r="T231" i="2"/>
  <c r="R231" i="2"/>
  <c r="P231" i="2"/>
  <c r="BI229" i="2"/>
  <c r="BH229" i="2"/>
  <c r="BG229" i="2"/>
  <c r="BF229" i="2"/>
  <c r="T229" i="2"/>
  <c r="R229" i="2"/>
  <c r="P229" i="2"/>
  <c r="BI227" i="2"/>
  <c r="BH227" i="2"/>
  <c r="BG227" i="2"/>
  <c r="BF227" i="2"/>
  <c r="T227" i="2"/>
  <c r="R227" i="2"/>
  <c r="P227" i="2"/>
  <c r="BI225" i="2"/>
  <c r="BH225" i="2"/>
  <c r="BG225" i="2"/>
  <c r="BF225" i="2"/>
  <c r="T225" i="2"/>
  <c r="R225" i="2"/>
  <c r="P225" i="2"/>
  <c r="BI223" i="2"/>
  <c r="BH223" i="2"/>
  <c r="BG223" i="2"/>
  <c r="BF223" i="2"/>
  <c r="T223" i="2"/>
  <c r="R223" i="2"/>
  <c r="P223" i="2"/>
  <c r="BI221" i="2"/>
  <c r="BH221" i="2"/>
  <c r="BG221" i="2"/>
  <c r="BF221" i="2"/>
  <c r="T221" i="2"/>
  <c r="R221" i="2"/>
  <c r="P221" i="2"/>
  <c r="BI219" i="2"/>
  <c r="BH219" i="2"/>
  <c r="BG219" i="2"/>
  <c r="BF219" i="2"/>
  <c r="T219" i="2"/>
  <c r="R219" i="2"/>
  <c r="P219" i="2"/>
  <c r="BI216" i="2"/>
  <c r="BH216" i="2"/>
  <c r="BG216" i="2"/>
  <c r="BF216" i="2"/>
  <c r="T216" i="2"/>
  <c r="R216" i="2"/>
  <c r="P216" i="2"/>
  <c r="BI214" i="2"/>
  <c r="BH214" i="2"/>
  <c r="BG214" i="2"/>
  <c r="BF214" i="2"/>
  <c r="T214" i="2"/>
  <c r="R214" i="2"/>
  <c r="P214" i="2"/>
  <c r="BI212" i="2"/>
  <c r="BH212" i="2"/>
  <c r="BG212" i="2"/>
  <c r="BF212" i="2"/>
  <c r="T212" i="2"/>
  <c r="R212" i="2"/>
  <c r="P212" i="2"/>
  <c r="BI209" i="2"/>
  <c r="BH209" i="2"/>
  <c r="BG209" i="2"/>
  <c r="BF209" i="2"/>
  <c r="T209" i="2"/>
  <c r="R209" i="2"/>
  <c r="P209" i="2"/>
  <c r="BI207" i="2"/>
  <c r="BH207" i="2"/>
  <c r="BG207" i="2"/>
  <c r="BF207" i="2"/>
  <c r="T207" i="2"/>
  <c r="R207" i="2"/>
  <c r="P207" i="2"/>
  <c r="BI206" i="2"/>
  <c r="BH206" i="2"/>
  <c r="BG206" i="2"/>
  <c r="BF206" i="2"/>
  <c r="T206" i="2"/>
  <c r="R206" i="2"/>
  <c r="P206" i="2"/>
  <c r="BI205" i="2"/>
  <c r="BH205" i="2"/>
  <c r="BG205" i="2"/>
  <c r="BF205" i="2"/>
  <c r="T205" i="2"/>
  <c r="R205" i="2"/>
  <c r="P205" i="2"/>
  <c r="BI203" i="2"/>
  <c r="BH203" i="2"/>
  <c r="BG203" i="2"/>
  <c r="BF203" i="2"/>
  <c r="T203" i="2"/>
  <c r="R203" i="2"/>
  <c r="P203" i="2"/>
  <c r="BI202" i="2"/>
  <c r="BH202" i="2"/>
  <c r="BG202" i="2"/>
  <c r="BF202" i="2"/>
  <c r="T202" i="2"/>
  <c r="R202" i="2"/>
  <c r="P202" i="2"/>
  <c r="BI200" i="2"/>
  <c r="BH200" i="2"/>
  <c r="BG200" i="2"/>
  <c r="BF200" i="2"/>
  <c r="T200" i="2"/>
  <c r="R200" i="2"/>
  <c r="P200" i="2"/>
  <c r="BI198" i="2"/>
  <c r="BH198" i="2"/>
  <c r="BG198" i="2"/>
  <c r="BF198" i="2"/>
  <c r="T198" i="2"/>
  <c r="R198" i="2"/>
  <c r="P198" i="2"/>
  <c r="BI197" i="2"/>
  <c r="BH197" i="2"/>
  <c r="BG197" i="2"/>
  <c r="BF197" i="2"/>
  <c r="T197" i="2"/>
  <c r="R197" i="2"/>
  <c r="P197" i="2"/>
  <c r="BI196" i="2"/>
  <c r="BH196" i="2"/>
  <c r="BG196" i="2"/>
  <c r="BF196" i="2"/>
  <c r="T196" i="2"/>
  <c r="R196" i="2"/>
  <c r="P196" i="2"/>
  <c r="BI195" i="2"/>
  <c r="BH195" i="2"/>
  <c r="BG195" i="2"/>
  <c r="BF195" i="2"/>
  <c r="T195" i="2"/>
  <c r="R195" i="2"/>
  <c r="P195" i="2"/>
  <c r="BI194" i="2"/>
  <c r="BH194" i="2"/>
  <c r="BG194" i="2"/>
  <c r="BF194" i="2"/>
  <c r="T194" i="2"/>
  <c r="R194" i="2"/>
  <c r="P194" i="2"/>
  <c r="BI193" i="2"/>
  <c r="BH193" i="2"/>
  <c r="BG193" i="2"/>
  <c r="BF193" i="2"/>
  <c r="T193" i="2"/>
  <c r="R193" i="2"/>
  <c r="P193" i="2"/>
  <c r="BI192" i="2"/>
  <c r="BH192" i="2"/>
  <c r="BG192" i="2"/>
  <c r="BF192" i="2"/>
  <c r="T192" i="2"/>
  <c r="R192" i="2"/>
  <c r="P192" i="2"/>
  <c r="BI191" i="2"/>
  <c r="BH191" i="2"/>
  <c r="BG191" i="2"/>
  <c r="BF191" i="2"/>
  <c r="T191" i="2"/>
  <c r="R191" i="2"/>
  <c r="P191" i="2"/>
  <c r="BI190" i="2"/>
  <c r="BH190" i="2"/>
  <c r="BG190" i="2"/>
  <c r="BF190" i="2"/>
  <c r="T190" i="2"/>
  <c r="R190" i="2"/>
  <c r="P190" i="2"/>
  <c r="BI189" i="2"/>
  <c r="BH189" i="2"/>
  <c r="BG189" i="2"/>
  <c r="BF189" i="2"/>
  <c r="T189" i="2"/>
  <c r="R189" i="2"/>
  <c r="P189" i="2"/>
  <c r="BI188" i="2"/>
  <c r="BH188" i="2"/>
  <c r="BG188" i="2"/>
  <c r="BF188" i="2"/>
  <c r="T188" i="2"/>
  <c r="R188" i="2"/>
  <c r="P188" i="2"/>
  <c r="BI186" i="2"/>
  <c r="BH186" i="2"/>
  <c r="BG186" i="2"/>
  <c r="BF186" i="2"/>
  <c r="T186" i="2"/>
  <c r="R186" i="2"/>
  <c r="P186" i="2"/>
  <c r="BI185" i="2"/>
  <c r="BH185" i="2"/>
  <c r="BG185" i="2"/>
  <c r="BF185" i="2"/>
  <c r="T185" i="2"/>
  <c r="R185" i="2"/>
  <c r="P185" i="2"/>
  <c r="BI183" i="2"/>
  <c r="BH183" i="2"/>
  <c r="BG183" i="2"/>
  <c r="BF183" i="2"/>
  <c r="T183" i="2"/>
  <c r="R183" i="2"/>
  <c r="P183" i="2"/>
  <c r="BI182" i="2"/>
  <c r="BH182" i="2"/>
  <c r="BG182" i="2"/>
  <c r="BF182" i="2"/>
  <c r="T182" i="2"/>
  <c r="R182" i="2"/>
  <c r="P182" i="2"/>
  <c r="BI179" i="2"/>
  <c r="BH179" i="2"/>
  <c r="BG179" i="2"/>
  <c r="BF179" i="2"/>
  <c r="T179" i="2"/>
  <c r="R179" i="2"/>
  <c r="P179" i="2"/>
  <c r="BI177" i="2"/>
  <c r="BH177" i="2"/>
  <c r="BG177" i="2"/>
  <c r="BF177" i="2"/>
  <c r="T177" i="2"/>
  <c r="R177" i="2"/>
  <c r="P177" i="2"/>
  <c r="BI176" i="2"/>
  <c r="BH176" i="2"/>
  <c r="BG176" i="2"/>
  <c r="BF176" i="2"/>
  <c r="T176" i="2"/>
  <c r="R176" i="2"/>
  <c r="P176" i="2"/>
  <c r="BI175" i="2"/>
  <c r="BH175" i="2"/>
  <c r="BG175" i="2"/>
  <c r="BF175" i="2"/>
  <c r="T175" i="2"/>
  <c r="R175" i="2"/>
  <c r="P175" i="2"/>
  <c r="BI174" i="2"/>
  <c r="BH174" i="2"/>
  <c r="BG174" i="2"/>
  <c r="BF174" i="2"/>
  <c r="T174" i="2"/>
  <c r="R174" i="2"/>
  <c r="P174" i="2"/>
  <c r="BI171" i="2"/>
  <c r="BH171" i="2"/>
  <c r="BG171" i="2"/>
  <c r="BF171" i="2"/>
  <c r="T171" i="2"/>
  <c r="R171" i="2"/>
  <c r="P171" i="2"/>
  <c r="BI169" i="2"/>
  <c r="BH169" i="2"/>
  <c r="BG169" i="2"/>
  <c r="BF169" i="2"/>
  <c r="T169" i="2"/>
  <c r="R169" i="2"/>
  <c r="P169" i="2"/>
  <c r="BI167" i="2"/>
  <c r="BH167" i="2"/>
  <c r="BG167" i="2"/>
  <c r="BF167" i="2"/>
  <c r="T167" i="2"/>
  <c r="R167" i="2"/>
  <c r="P167" i="2"/>
  <c r="BI166" i="2"/>
  <c r="BH166" i="2"/>
  <c r="BG166" i="2"/>
  <c r="BF166" i="2"/>
  <c r="T166" i="2"/>
  <c r="R166" i="2"/>
  <c r="P166" i="2"/>
  <c r="BI162" i="2"/>
  <c r="BH162" i="2"/>
  <c r="BG162" i="2"/>
  <c r="BF162" i="2"/>
  <c r="T162" i="2"/>
  <c r="T161" i="2" s="1"/>
  <c r="R162" i="2"/>
  <c r="R161" i="2"/>
  <c r="P162" i="2"/>
  <c r="P161" i="2" s="1"/>
  <c r="BI159" i="2"/>
  <c r="BH159" i="2"/>
  <c r="BG159" i="2"/>
  <c r="BF159" i="2"/>
  <c r="T159" i="2"/>
  <c r="R159" i="2"/>
  <c r="P159" i="2"/>
  <c r="BI156" i="2"/>
  <c r="BH156" i="2"/>
  <c r="BG156" i="2"/>
  <c r="BF156" i="2"/>
  <c r="T156" i="2"/>
  <c r="R156" i="2"/>
  <c r="P156" i="2"/>
  <c r="BI154" i="2"/>
  <c r="BH154" i="2"/>
  <c r="BG154" i="2"/>
  <c r="BF154" i="2"/>
  <c r="T154" i="2"/>
  <c r="R154" i="2"/>
  <c r="P154" i="2"/>
  <c r="BI152" i="2"/>
  <c r="BH152" i="2"/>
  <c r="BG152" i="2"/>
  <c r="BF152" i="2"/>
  <c r="T152" i="2"/>
  <c r="R152" i="2"/>
  <c r="P152" i="2"/>
  <c r="BI150" i="2"/>
  <c r="BH150" i="2"/>
  <c r="BG150" i="2"/>
  <c r="BF150" i="2"/>
  <c r="T150" i="2"/>
  <c r="R150" i="2"/>
  <c r="P150" i="2"/>
  <c r="BI149" i="2"/>
  <c r="BH149" i="2"/>
  <c r="BG149" i="2"/>
  <c r="BF149" i="2"/>
  <c r="T149" i="2"/>
  <c r="R149" i="2"/>
  <c r="P149" i="2"/>
  <c r="BI148" i="2"/>
  <c r="BH148" i="2"/>
  <c r="BG148" i="2"/>
  <c r="BF148" i="2"/>
  <c r="T148" i="2"/>
  <c r="R148" i="2"/>
  <c r="P148" i="2"/>
  <c r="BI146" i="2"/>
  <c r="BH146" i="2"/>
  <c r="BG146" i="2"/>
  <c r="BF146" i="2"/>
  <c r="T146" i="2"/>
  <c r="R146" i="2"/>
  <c r="P146" i="2"/>
  <c r="BI144" i="2"/>
  <c r="BH144" i="2"/>
  <c r="BG144" i="2"/>
  <c r="BF144" i="2"/>
  <c r="T144" i="2"/>
  <c r="R144" i="2"/>
  <c r="P144" i="2"/>
  <c r="BI141" i="2"/>
  <c r="BH141" i="2"/>
  <c r="BG141" i="2"/>
  <c r="BF141" i="2"/>
  <c r="T141" i="2"/>
  <c r="R141" i="2"/>
  <c r="P141" i="2"/>
  <c r="BI138" i="2"/>
  <c r="BH138" i="2"/>
  <c r="BG138" i="2"/>
  <c r="BF138" i="2"/>
  <c r="T138" i="2"/>
  <c r="R138" i="2"/>
  <c r="P138" i="2"/>
  <c r="BI135" i="2"/>
  <c r="BH135" i="2"/>
  <c r="BG135" i="2"/>
  <c r="BF135" i="2"/>
  <c r="T135" i="2"/>
  <c r="R135" i="2"/>
  <c r="P135" i="2"/>
  <c r="BI132" i="2"/>
  <c r="BH132" i="2"/>
  <c r="BG132" i="2"/>
  <c r="BF132" i="2"/>
  <c r="T132" i="2"/>
  <c r="R132" i="2"/>
  <c r="P132" i="2"/>
  <c r="BI130" i="2"/>
  <c r="BH130" i="2"/>
  <c r="BG130" i="2"/>
  <c r="BF130" i="2"/>
  <c r="T130" i="2"/>
  <c r="R130" i="2"/>
  <c r="P130" i="2"/>
  <c r="BI128" i="2"/>
  <c r="BH128" i="2"/>
  <c r="BG128" i="2"/>
  <c r="BF128" i="2"/>
  <c r="T128" i="2"/>
  <c r="R128" i="2"/>
  <c r="P128" i="2"/>
  <c r="BI122" i="2"/>
  <c r="BH122" i="2"/>
  <c r="BG122" i="2"/>
  <c r="BF122" i="2"/>
  <c r="T122" i="2"/>
  <c r="R122" i="2"/>
  <c r="P122" i="2"/>
  <c r="BI116" i="2"/>
  <c r="BH116" i="2"/>
  <c r="BG116" i="2"/>
  <c r="BF116" i="2"/>
  <c r="T116" i="2"/>
  <c r="R116" i="2"/>
  <c r="P116" i="2"/>
  <c r="BI114" i="2"/>
  <c r="BH114" i="2"/>
  <c r="BG114" i="2"/>
  <c r="BF114" i="2"/>
  <c r="T114" i="2"/>
  <c r="R114" i="2"/>
  <c r="P114" i="2"/>
  <c r="BI112" i="2"/>
  <c r="BH112" i="2"/>
  <c r="BG112" i="2"/>
  <c r="BF112" i="2"/>
  <c r="T112" i="2"/>
  <c r="R112" i="2"/>
  <c r="P112" i="2"/>
  <c r="BI109" i="2"/>
  <c r="BH109" i="2"/>
  <c r="BG109" i="2"/>
  <c r="BF109" i="2"/>
  <c r="T109" i="2"/>
  <c r="R109" i="2"/>
  <c r="P109" i="2"/>
  <c r="BI107" i="2"/>
  <c r="BH107" i="2"/>
  <c r="BG107" i="2"/>
  <c r="BF107" i="2"/>
  <c r="T107" i="2"/>
  <c r="R107" i="2"/>
  <c r="P107" i="2"/>
  <c r="BI105" i="2"/>
  <c r="BH105" i="2"/>
  <c r="BG105" i="2"/>
  <c r="BF105" i="2"/>
  <c r="T105" i="2"/>
  <c r="R105" i="2"/>
  <c r="P105" i="2"/>
  <c r="BI103" i="2"/>
  <c r="BH103" i="2"/>
  <c r="BG103" i="2"/>
  <c r="BF103" i="2"/>
  <c r="T103" i="2"/>
  <c r="R103" i="2"/>
  <c r="P103" i="2"/>
  <c r="BI101" i="2"/>
  <c r="BH101" i="2"/>
  <c r="BG101" i="2"/>
  <c r="BF101" i="2"/>
  <c r="T101" i="2"/>
  <c r="R101" i="2"/>
  <c r="P101" i="2"/>
  <c r="J94" i="2"/>
  <c r="F94" i="2"/>
  <c r="F92" i="2"/>
  <c r="E90" i="2"/>
  <c r="J54" i="2"/>
  <c r="F54" i="2"/>
  <c r="F52" i="2"/>
  <c r="E50" i="2"/>
  <c r="J24" i="2"/>
  <c r="E24" i="2"/>
  <c r="J95" i="2"/>
  <c r="J23" i="2"/>
  <c r="J18" i="2"/>
  <c r="E18" i="2"/>
  <c r="F95" i="2"/>
  <c r="J17" i="2"/>
  <c r="J12" i="2"/>
  <c r="J92" i="2"/>
  <c r="E7" i="2"/>
  <c r="E88" i="2" s="1"/>
  <c r="L50" i="1"/>
  <c r="AM50" i="1"/>
  <c r="AM49" i="1"/>
  <c r="L49" i="1"/>
  <c r="AM47" i="1"/>
  <c r="L47" i="1"/>
  <c r="L45" i="1"/>
  <c r="L44" i="1"/>
  <c r="J92" i="3"/>
  <c r="BK357" i="2"/>
  <c r="J263" i="2"/>
  <c r="BK86" i="3"/>
  <c r="BK336" i="2"/>
  <c r="J234" i="2"/>
  <c r="BK366" i="2"/>
  <c r="J245" i="2"/>
  <c r="J175" i="2"/>
  <c r="BK345" i="2"/>
  <c r="BK246" i="2"/>
  <c r="BK105" i="2"/>
  <c r="BK254" i="2"/>
  <c r="BK175" i="2"/>
  <c r="J333" i="2"/>
  <c r="J223" i="2"/>
  <c r="J89" i="3"/>
  <c r="J323" i="2"/>
  <c r="BK250" i="2"/>
  <c r="J85" i="3"/>
  <c r="J331" i="2"/>
  <c r="BK116" i="2"/>
  <c r="J328" i="2"/>
  <c r="J132" i="2"/>
  <c r="BK334" i="2"/>
  <c r="BK235" i="2"/>
  <c r="BK360" i="2"/>
  <c r="J250" i="2"/>
  <c r="BK103" i="2"/>
  <c r="J241" i="2"/>
  <c r="BK146" i="2"/>
  <c r="J244" i="2"/>
  <c r="BK149" i="2"/>
  <c r="BK200" i="2"/>
  <c r="BK141" i="2"/>
  <c r="BK177" i="2"/>
  <c r="J138" i="2"/>
  <c r="BK101" i="2"/>
  <c r="J86" i="3"/>
  <c r="J339" i="2"/>
  <c r="J198" i="2"/>
  <c r="BK337" i="2"/>
  <c r="J235" i="2"/>
  <c r="J346" i="2"/>
  <c r="BK221" i="2"/>
  <c r="J128" i="2"/>
  <c r="J247" i="2"/>
  <c r="BK321" i="2"/>
  <c r="J167" i="2"/>
  <c r="J239" i="2"/>
  <c r="J324" i="2"/>
  <c r="J141" i="2"/>
  <c r="BK225" i="2"/>
  <c r="BK261" i="2"/>
  <c r="BK209" i="2"/>
  <c r="J202" i="2"/>
  <c r="BK190" i="2"/>
  <c r="BK369" i="2"/>
  <c r="J336" i="2"/>
  <c r="J205" i="2"/>
  <c r="BK348" i="2"/>
  <c r="BK256" i="2"/>
  <c r="J337" i="2"/>
  <c r="BK202" i="2"/>
  <c r="J347" i="2"/>
  <c r="BK244" i="2"/>
  <c r="BK330" i="2"/>
  <c r="J214" i="2"/>
  <c r="BK342" i="2"/>
  <c r="J270" i="2"/>
  <c r="J150" i="2"/>
  <c r="J290" i="2"/>
  <c r="BK272" i="2"/>
  <c r="J288" i="2"/>
  <c r="J254" i="2"/>
  <c r="J190" i="2"/>
  <c r="J148" i="2"/>
  <c r="J107" i="2"/>
  <c r="J91" i="3"/>
  <c r="BK358" i="2"/>
  <c r="BK284" i="2"/>
  <c r="BK229" i="2"/>
  <c r="BK350" i="2"/>
  <c r="J272" i="2"/>
  <c r="BK152" i="2"/>
  <c r="J330" i="2"/>
  <c r="J182" i="2"/>
  <c r="J319" i="2"/>
  <c r="BK162" i="2"/>
  <c r="J261" i="2"/>
  <c r="BK144" i="2"/>
  <c r="BK267" i="2"/>
  <c r="BK328" i="2"/>
  <c r="J221" i="2"/>
  <c r="J105" i="2"/>
  <c r="BK128" i="2"/>
  <c r="BK194" i="2"/>
  <c r="J240" i="2"/>
  <c r="BK196" i="2"/>
  <c r="J179" i="2"/>
  <c r="BK191" i="2"/>
  <c r="J154" i="2"/>
  <c r="J156" i="2"/>
  <c r="J87" i="3"/>
  <c r="BK347" i="2"/>
  <c r="BK265" i="2"/>
  <c r="BK89" i="3"/>
  <c r="BK340" i="2"/>
  <c r="J195" i="2"/>
  <c r="BK351" i="2"/>
  <c r="J246" i="2"/>
  <c r="J340" i="2"/>
  <c r="BK114" i="2"/>
  <c r="J229" i="2"/>
  <c r="BK339" i="2"/>
  <c r="BK198" i="2"/>
  <c r="BK317" i="2"/>
  <c r="J284" i="2"/>
  <c r="BK138" i="2"/>
  <c r="BK241" i="2"/>
  <c r="BK212" i="2"/>
  <c r="BK156" i="2"/>
  <c r="J162" i="2"/>
  <c r="BK107" i="2"/>
  <c r="J365" i="2"/>
  <c r="J252" i="2"/>
  <c r="J371" i="2"/>
  <c r="BK285" i="2"/>
  <c r="BK370" i="2"/>
  <c r="J274" i="2"/>
  <c r="BK148" i="2"/>
  <c r="J317" i="2"/>
  <c r="BK234" i="2"/>
  <c r="J343" i="2"/>
  <c r="BK259" i="2"/>
  <c r="AS54" i="1"/>
  <c r="J321" i="2"/>
  <c r="J194" i="2"/>
  <c r="BK189" i="2"/>
  <c r="BK247" i="2"/>
  <c r="J259" i="2"/>
  <c r="J189" i="2"/>
  <c r="BK112" i="2"/>
  <c r="J88" i="3"/>
  <c r="J342" i="2"/>
  <c r="BK245" i="2"/>
  <c r="J360" i="2"/>
  <c r="J236" i="2"/>
  <c r="BK324" i="2"/>
  <c r="J212" i="2"/>
  <c r="J357" i="2"/>
  <c r="J292" i="2"/>
  <c r="J203" i="2"/>
  <c r="BK185" i="2"/>
  <c r="J304" i="2"/>
  <c r="BK132" i="2"/>
  <c r="BK304" i="2"/>
  <c r="J196" i="2"/>
  <c r="J238" i="2"/>
  <c r="J298" i="2"/>
  <c r="BK203" i="2"/>
  <c r="BK207" i="2"/>
  <c r="J209" i="2"/>
  <c r="J171" i="2"/>
  <c r="BK150" i="2"/>
  <c r="BK371" i="2"/>
  <c r="BK292" i="2"/>
  <c r="J341" i="2"/>
  <c r="BK239" i="2"/>
  <c r="BK333" i="2"/>
  <c r="BK216" i="2"/>
  <c r="BK346" i="2"/>
  <c r="J166" i="2"/>
  <c r="J306" i="2"/>
  <c r="BK331" i="2"/>
  <c r="J152" i="2"/>
  <c r="BK237" i="2"/>
  <c r="BK154" i="2"/>
  <c r="BK227" i="2"/>
  <c r="J109" i="2"/>
  <c r="BK174" i="2"/>
  <c r="BK166" i="2"/>
  <c r="J177" i="2"/>
  <c r="BK205" i="2"/>
  <c r="J169" i="2"/>
  <c r="J372" i="2"/>
  <c r="BK320" i="2"/>
  <c r="BK91" i="3"/>
  <c r="J344" i="2"/>
  <c r="J267" i="2"/>
  <c r="BK372" i="2"/>
  <c r="J348" i="2"/>
  <c r="J237" i="2"/>
  <c r="BK365" i="2"/>
  <c r="BK251" i="2"/>
  <c r="J146" i="2"/>
  <c r="BK290" i="2"/>
  <c r="BK179" i="2"/>
  <c r="J334" i="2"/>
  <c r="BK231" i="2"/>
  <c r="BK276" i="2"/>
  <c r="J122" i="2"/>
  <c r="J159" i="2"/>
  <c r="J186" i="2"/>
  <c r="J116" i="2"/>
  <c r="BK135" i="2"/>
  <c r="J149" i="2"/>
  <c r="J112" i="2"/>
  <c r="BK368" i="2"/>
  <c r="J285" i="2"/>
  <c r="BK87" i="3"/>
  <c r="BK306" i="2"/>
  <c r="J191" i="2"/>
  <c r="J369" i="2"/>
  <c r="BK323" i="2"/>
  <c r="BK214" i="2"/>
  <c r="J350" i="2"/>
  <c r="BK252" i="2"/>
  <c r="BK171" i="2"/>
  <c r="BK319" i="2"/>
  <c r="J219" i="2"/>
  <c r="BK169" i="2"/>
  <c r="J320" i="2"/>
  <c r="J225" i="2"/>
  <c r="J338" i="2"/>
  <c r="J200" i="2"/>
  <c r="BK192" i="2"/>
  <c r="BK167" i="2"/>
  <c r="J216" i="2"/>
  <c r="BK122" i="2"/>
  <c r="BK206" i="2"/>
  <c r="BK109" i="2"/>
  <c r="J370" i="2"/>
  <c r="J345" i="2"/>
  <c r="BK274" i="2"/>
  <c r="BK92" i="3"/>
  <c r="BK338" i="2"/>
  <c r="J227" i="2"/>
  <c r="J327" i="2"/>
  <c r="J351" i="2"/>
  <c r="BK159" i="2"/>
  <c r="J265" i="2"/>
  <c r="BK344" i="2"/>
  <c r="BK298" i="2"/>
  <c r="J192" i="2"/>
  <c r="BK343" i="2"/>
  <c r="BK183" i="2"/>
  <c r="BK188" i="2"/>
  <c r="J188" i="2"/>
  <c r="BK85" i="3"/>
  <c r="BK311" i="2"/>
  <c r="BK223" i="2"/>
  <c r="BK240" i="2"/>
  <c r="J101" i="2"/>
  <c r="BK238" i="2"/>
  <c r="J185" i="2"/>
  <c r="BK282" i="2"/>
  <c r="J183" i="2"/>
  <c r="BK186" i="2"/>
  <c r="BK193" i="2"/>
  <c r="J135" i="2"/>
  <c r="J366" i="2"/>
  <c r="J276" i="2"/>
  <c r="BK88" i="3"/>
  <c r="J174" i="2"/>
  <c r="BK327" i="2"/>
  <c r="BK195" i="2"/>
  <c r="J231" i="2"/>
  <c r="J207" i="2"/>
  <c r="J193" i="2"/>
  <c r="J206" i="2"/>
  <c r="J103" i="2"/>
  <c r="BK182" i="2"/>
  <c r="BK253" i="2"/>
  <c r="BK341" i="2"/>
  <c r="J251" i="2"/>
  <c r="J368" i="2"/>
  <c r="BK263" i="2"/>
  <c r="J358" i="2"/>
  <c r="J253" i="2"/>
  <c r="J130" i="2"/>
  <c r="BK270" i="2"/>
  <c r="BK219" i="2"/>
  <c r="BK288" i="2"/>
  <c r="J176" i="2"/>
  <c r="J311" i="2"/>
  <c r="J114" i="2"/>
  <c r="BK236" i="2"/>
  <c r="J282" i="2"/>
  <c r="BK176" i="2"/>
  <c r="J256" i="2"/>
  <c r="BK130" i="2"/>
  <c r="J144" i="2"/>
  <c r="BK197" i="2"/>
  <c r="J197" i="2"/>
  <c r="T100" i="2" l="1"/>
  <c r="P181" i="2"/>
  <c r="R106" i="2"/>
  <c r="T249" i="2"/>
  <c r="R100" i="2"/>
  <c r="P106" i="2"/>
  <c r="P143" i="2"/>
  <c r="T143" i="2"/>
  <c r="T287" i="2"/>
  <c r="BK100" i="2"/>
  <c r="J100" i="2"/>
  <c r="J61" i="2"/>
  <c r="T106" i="2"/>
  <c r="BK151" i="2"/>
  <c r="J151" i="2" s="1"/>
  <c r="J64" i="2" s="1"/>
  <c r="T151" i="2"/>
  <c r="BK165" i="2"/>
  <c r="T165" i="2"/>
  <c r="BK181" i="2"/>
  <c r="J181" i="2"/>
  <c r="J69" i="2"/>
  <c r="R181" i="2"/>
  <c r="BK211" i="2"/>
  <c r="J211" i="2"/>
  <c r="J70" i="2" s="1"/>
  <c r="R211" i="2"/>
  <c r="BK218" i="2"/>
  <c r="J218" i="2"/>
  <c r="J71" i="2"/>
  <c r="R218" i="2"/>
  <c r="BK233" i="2"/>
  <c r="J233" i="2"/>
  <c r="J72" i="2" s="1"/>
  <c r="R233" i="2"/>
  <c r="BK243" i="2"/>
  <c r="J243" i="2"/>
  <c r="J73" i="2"/>
  <c r="R243" i="2"/>
  <c r="T243" i="2"/>
  <c r="P249" i="2"/>
  <c r="R249" i="2"/>
  <c r="R258" i="2"/>
  <c r="BK287" i="2"/>
  <c r="J287" i="2" s="1"/>
  <c r="J76" i="2" s="1"/>
  <c r="P287" i="2"/>
  <c r="BK326" i="2"/>
  <c r="J326" i="2"/>
  <c r="J77" i="2" s="1"/>
  <c r="R326" i="2"/>
  <c r="P349" i="2"/>
  <c r="T349" i="2"/>
  <c r="P100" i="2"/>
  <c r="BK106" i="2"/>
  <c r="J106" i="2"/>
  <c r="J62" i="2"/>
  <c r="BK143" i="2"/>
  <c r="J143" i="2"/>
  <c r="J63" i="2"/>
  <c r="R143" i="2"/>
  <c r="P151" i="2"/>
  <c r="R151" i="2"/>
  <c r="P165" i="2"/>
  <c r="R165" i="2"/>
  <c r="BK173" i="2"/>
  <c r="J173" i="2"/>
  <c r="J68" i="2"/>
  <c r="P173" i="2"/>
  <c r="R173" i="2"/>
  <c r="T173" i="2"/>
  <c r="T181" i="2"/>
  <c r="P211" i="2"/>
  <c r="T211" i="2"/>
  <c r="P218" i="2"/>
  <c r="T218" i="2"/>
  <c r="P233" i="2"/>
  <c r="T233" i="2"/>
  <c r="P243" i="2"/>
  <c r="BK249" i="2"/>
  <c r="J249" i="2"/>
  <c r="J74" i="2" s="1"/>
  <c r="BK258" i="2"/>
  <c r="J258" i="2"/>
  <c r="J75" i="2" s="1"/>
  <c r="P258" i="2"/>
  <c r="T258" i="2"/>
  <c r="R287" i="2"/>
  <c r="P326" i="2"/>
  <c r="T326" i="2"/>
  <c r="BK349" i="2"/>
  <c r="J349" i="2"/>
  <c r="J78" i="2" s="1"/>
  <c r="R349" i="2"/>
  <c r="BK84" i="3"/>
  <c r="J84" i="3"/>
  <c r="J61" i="3"/>
  <c r="P84" i="3"/>
  <c r="R84" i="3"/>
  <c r="T84" i="3"/>
  <c r="BK90" i="3"/>
  <c r="J90" i="3"/>
  <c r="J62" i="3" s="1"/>
  <c r="P90" i="3"/>
  <c r="R90" i="3"/>
  <c r="T90" i="3"/>
  <c r="BE103" i="2"/>
  <c r="BE109" i="2"/>
  <c r="BE122" i="2"/>
  <c r="BE144" i="2"/>
  <c r="E48" i="2"/>
  <c r="F55" i="2"/>
  <c r="BE138" i="2"/>
  <c r="BE195" i="2"/>
  <c r="BE112" i="2"/>
  <c r="BE146" i="2"/>
  <c r="BE174" i="2"/>
  <c r="BE202" i="2"/>
  <c r="BE149" i="2"/>
  <c r="BE159" i="2"/>
  <c r="BE182" i="2"/>
  <c r="BE203" i="2"/>
  <c r="BE214" i="2"/>
  <c r="BE227" i="2"/>
  <c r="BE101" i="2"/>
  <c r="BE105" i="2"/>
  <c r="BE114" i="2"/>
  <c r="BE150" i="2"/>
  <c r="BE154" i="2"/>
  <c r="BE191" i="2"/>
  <c r="J52" i="2"/>
  <c r="J55" i="2"/>
  <c r="BE135" i="2"/>
  <c r="BE186" i="2"/>
  <c r="BE190" i="2"/>
  <c r="BE194" i="2"/>
  <c r="BE225" i="2"/>
  <c r="BE250" i="2"/>
  <c r="BE267" i="2"/>
  <c r="BE107" i="2"/>
  <c r="BE176" i="2"/>
  <c r="BE189" i="2"/>
  <c r="BE229" i="2"/>
  <c r="BE238" i="2"/>
  <c r="BE270" i="2"/>
  <c r="BE284" i="2"/>
  <c r="BE171" i="2"/>
  <c r="BE185" i="2"/>
  <c r="BE196" i="2"/>
  <c r="BE205" i="2"/>
  <c r="BE216" i="2"/>
  <c r="BE221" i="2"/>
  <c r="BE235" i="2"/>
  <c r="BE241" i="2"/>
  <c r="BE251" i="2"/>
  <c r="BE274" i="2"/>
  <c r="BE288" i="2"/>
  <c r="BE156" i="2"/>
  <c r="BE162" i="2"/>
  <c r="BE166" i="2"/>
  <c r="BE179" i="2"/>
  <c r="BE207" i="2"/>
  <c r="BE239" i="2"/>
  <c r="BE245" i="2"/>
  <c r="BE256" i="2"/>
  <c r="BE343" i="2"/>
  <c r="BE193" i="2"/>
  <c r="BE234" i="2"/>
  <c r="BE252" i="2"/>
  <c r="BE261" i="2"/>
  <c r="BE317" i="2"/>
  <c r="BE330" i="2"/>
  <c r="BE337" i="2"/>
  <c r="BE338" i="2"/>
  <c r="BE348" i="2"/>
  <c r="BE128" i="2"/>
  <c r="BE148" i="2"/>
  <c r="BE200" i="2"/>
  <c r="BE223" i="2"/>
  <c r="BE244" i="2"/>
  <c r="BE327" i="2"/>
  <c r="BE331" i="2"/>
  <c r="BE342" i="2"/>
  <c r="BE357" i="2"/>
  <c r="BE358" i="2"/>
  <c r="BE132" i="2"/>
  <c r="BE141" i="2"/>
  <c r="BE152" i="2"/>
  <c r="BE167" i="2"/>
  <c r="BE175" i="2"/>
  <c r="BE198" i="2"/>
  <c r="BE209" i="2"/>
  <c r="BE240" i="2"/>
  <c r="BE265" i="2"/>
  <c r="BE272" i="2"/>
  <c r="BE285" i="2"/>
  <c r="BE290" i="2"/>
  <c r="BE306" i="2"/>
  <c r="BE368" i="2"/>
  <c r="BE369" i="2"/>
  <c r="BE116" i="2"/>
  <c r="BE183" i="2"/>
  <c r="BE197" i="2"/>
  <c r="BE206" i="2"/>
  <c r="BE231" i="2"/>
  <c r="BE247" i="2"/>
  <c r="BE263" i="2"/>
  <c r="BE282" i="2"/>
  <c r="BE292" i="2"/>
  <c r="BE311" i="2"/>
  <c r="BE319" i="2"/>
  <c r="BE328" i="2"/>
  <c r="BE336" i="2"/>
  <c r="BE341" i="2"/>
  <c r="BE347" i="2"/>
  <c r="BE371" i="2"/>
  <c r="BE372" i="2"/>
  <c r="BE130" i="2"/>
  <c r="BE169" i="2"/>
  <c r="BE177" i="2"/>
  <c r="BE188" i="2"/>
  <c r="BE192" i="2"/>
  <c r="BE253" i="2"/>
  <c r="BE259" i="2"/>
  <c r="BE276" i="2"/>
  <c r="BE298" i="2"/>
  <c r="BE320" i="2"/>
  <c r="BE323" i="2"/>
  <c r="BE333" i="2"/>
  <c r="BE339" i="2"/>
  <c r="BE351" i="2"/>
  <c r="BE365" i="2"/>
  <c r="BE366" i="2"/>
  <c r="J52" i="3"/>
  <c r="F55" i="3"/>
  <c r="J55" i="3"/>
  <c r="BE85" i="3"/>
  <c r="BE86" i="3"/>
  <c r="BE88" i="3"/>
  <c r="BE89" i="3"/>
  <c r="BE92" i="3"/>
  <c r="BE212" i="2"/>
  <c r="BE219" i="2"/>
  <c r="BE236" i="2"/>
  <c r="BE237" i="2"/>
  <c r="BE246" i="2"/>
  <c r="BE254" i="2"/>
  <c r="BE304" i="2"/>
  <c r="BE321" i="2"/>
  <c r="BE324" i="2"/>
  <c r="BE334" i="2"/>
  <c r="BE340" i="2"/>
  <c r="BE344" i="2"/>
  <c r="BE345" i="2"/>
  <c r="BE346" i="2"/>
  <c r="BE350" i="2"/>
  <c r="BE360" i="2"/>
  <c r="BE370" i="2"/>
  <c r="BK161" i="2"/>
  <c r="J161" i="2" s="1"/>
  <c r="J65" i="2" s="1"/>
  <c r="E48" i="3"/>
  <c r="BE87" i="3"/>
  <c r="BE91" i="3"/>
  <c r="J34" i="3"/>
  <c r="AW56" i="1" s="1"/>
  <c r="F34" i="2"/>
  <c r="BA55" i="1" s="1"/>
  <c r="F34" i="3"/>
  <c r="BA56" i="1"/>
  <c r="F37" i="2"/>
  <c r="BD55" i="1" s="1"/>
  <c r="F36" i="2"/>
  <c r="BC55" i="1" s="1"/>
  <c r="F35" i="3"/>
  <c r="BB56" i="1" s="1"/>
  <c r="F36" i="3"/>
  <c r="BC56" i="1"/>
  <c r="J34" i="2"/>
  <c r="AW55" i="1" s="1"/>
  <c r="F37" i="3"/>
  <c r="BD56" i="1" s="1"/>
  <c r="F35" i="2"/>
  <c r="BB55" i="1" s="1"/>
  <c r="T83" i="3" l="1"/>
  <c r="T82" i="3"/>
  <c r="P83" i="3"/>
  <c r="P82" i="3"/>
  <c r="AU56" i="1"/>
  <c r="R83" i="3"/>
  <c r="R82" i="3"/>
  <c r="P99" i="2"/>
  <c r="P98" i="2" s="1"/>
  <c r="AU55" i="1" s="1"/>
  <c r="AU54" i="1" s="1"/>
  <c r="R164" i="2"/>
  <c r="T164" i="2"/>
  <c r="R99" i="2"/>
  <c r="R98" i="2"/>
  <c r="P164" i="2"/>
  <c r="BK164" i="2"/>
  <c r="J164" i="2" s="1"/>
  <c r="J66" i="2" s="1"/>
  <c r="T99" i="2"/>
  <c r="T98" i="2"/>
  <c r="J165" i="2"/>
  <c r="J67" i="2"/>
  <c r="BK99" i="2"/>
  <c r="J99" i="2"/>
  <c r="J60" i="2" s="1"/>
  <c r="BK83" i="3"/>
  <c r="BK82" i="3" s="1"/>
  <c r="J82" i="3" s="1"/>
  <c r="J59" i="3" s="1"/>
  <c r="J33" i="3"/>
  <c r="AV56" i="1" s="1"/>
  <c r="AT56" i="1" s="1"/>
  <c r="BD54" i="1"/>
  <c r="W33" i="1"/>
  <c r="F33" i="2"/>
  <c r="AZ55" i="1" s="1"/>
  <c r="F33" i="3"/>
  <c r="AZ56" i="1"/>
  <c r="BA54" i="1"/>
  <c r="W30" i="1"/>
  <c r="BC54" i="1"/>
  <c r="AY54" i="1"/>
  <c r="J33" i="2"/>
  <c r="AV55" i="1" s="1"/>
  <c r="AT55" i="1" s="1"/>
  <c r="BB54" i="1"/>
  <c r="W31" i="1" s="1"/>
  <c r="BK98" i="2" l="1"/>
  <c r="J98" i="2"/>
  <c r="J83" i="3"/>
  <c r="J60" i="3"/>
  <c r="AZ54" i="1"/>
  <c r="AV54" i="1" s="1"/>
  <c r="AK29" i="1" s="1"/>
  <c r="AW54" i="1"/>
  <c r="AK30" i="1" s="1"/>
  <c r="AX54" i="1"/>
  <c r="J30" i="2"/>
  <c r="AG55" i="1"/>
  <c r="AN55" i="1"/>
  <c r="W32" i="1"/>
  <c r="J30" i="3"/>
  <c r="AG56" i="1"/>
  <c r="AN56" i="1" s="1"/>
  <c r="J39" i="2" l="1"/>
  <c r="J59" i="2"/>
  <c r="J39" i="3"/>
  <c r="AT54" i="1"/>
  <c r="W29" i="1"/>
  <c r="AG54" i="1"/>
  <c r="AN54" i="1"/>
  <c r="AK26" i="1" l="1"/>
  <c r="AK35" i="1" s="1"/>
</calcChain>
</file>

<file path=xl/sharedStrings.xml><?xml version="1.0" encoding="utf-8"?>
<sst xmlns="http://schemas.openxmlformats.org/spreadsheetml/2006/main" count="3960" uniqueCount="1030">
  <si>
    <t>Export Komplet</t>
  </si>
  <si>
    <t>VZ</t>
  </si>
  <si>
    <t>2.0</t>
  </si>
  <si>
    <t>ZAMOK</t>
  </si>
  <si>
    <t>False</t>
  </si>
  <si>
    <t>{c4b42ad9-9cc9-4958-8b97-139194742e06}</t>
  </si>
  <si>
    <t>0,01</t>
  </si>
  <si>
    <t>21</t>
  </si>
  <si>
    <t>15</t>
  </si>
  <si>
    <t>REKAPITULACE STAVBY</t>
  </si>
  <si>
    <t>v ---  níže se nacházejí doplnkové a pomocné údaje k sestavám  --- v</t>
  </si>
  <si>
    <t>Návod na vyplnění</t>
  </si>
  <si>
    <t>0,001</t>
  </si>
  <si>
    <t>Kód:</t>
  </si>
  <si>
    <t>612721</t>
  </si>
  <si>
    <t>Měnit lze pouze buňky se žlutým podbarvením!_x000D_
_x000D_
1) v Rekapitulaci stavby vyplňte údaje o Uchazeči (přenesou se do ostatních sestav i v jiných listech)_x000D_
_x000D_
2) na vybraných listech vyplňte v sestavě Soupis prací ceny u položek</t>
  </si>
  <si>
    <t>Stavba:</t>
  </si>
  <si>
    <t>Oprava sociálního zařízení na Gymnázium Vysoké Mýto</t>
  </si>
  <si>
    <t>KSO:</t>
  </si>
  <si>
    <t/>
  </si>
  <si>
    <t>CC-CZ:</t>
  </si>
  <si>
    <t>Místo:</t>
  </si>
  <si>
    <t>566 01 Vysoké Mýto</t>
  </si>
  <si>
    <t>Datum:</t>
  </si>
  <si>
    <t>14. 4. 2021</t>
  </si>
  <si>
    <t>Zadavatel:</t>
  </si>
  <si>
    <t>IČ:</t>
  </si>
  <si>
    <t>49314645</t>
  </si>
  <si>
    <t>Gymnázium Vysoké Mýto,n.Vaňorného163,56601Vys.Mýto</t>
  </si>
  <si>
    <t>DIČ:</t>
  </si>
  <si>
    <t>Uchazeč:</t>
  </si>
  <si>
    <t>Vyplň údaj</t>
  </si>
  <si>
    <t>Projektant:</t>
  </si>
  <si>
    <t>15028909</t>
  </si>
  <si>
    <t>BKN spol.s r.o.Vladislavova 29/I 56601 Vysoké Mýto</t>
  </si>
  <si>
    <t>CZ15028909</t>
  </si>
  <si>
    <t>True</t>
  </si>
  <si>
    <t>Zpracovatel:</t>
  </si>
  <si>
    <t xml:space="preserve"> </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</si>
  <si>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</si>
  <si>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webu www.podminky.urs.cz.</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</si>
  <si>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</si>
  <si>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</si>
  <si>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</si>
  <si>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</si>
  <si>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</si>
  <si>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</si>
  <si>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</si>
  <si>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</si>
  <si>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</si>
  <si>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</si>
  <si>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</si>
  <si>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</si>
  <si>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</si>
  <si>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</si>
  <si>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</si>
  <si>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</si>
  <si>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</si>
  <si>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</si>
  <si>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</si>
  <si>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</si>
  <si>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</si>
  <si>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</si>
  <si>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</si>
  <si>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</si>
  <si>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</si>
  <si>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</si>
  <si>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</si>
  <si>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</si>
  <si>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</si>
  <si>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</si>
  <si>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</si>
  <si>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</si>
  <si>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</si>
  <si>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</si>
  <si>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</si>
  <si>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</si>
  <si>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</si>
  <si>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</si>
  <si>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t>
  </si>
  <si>
    <t>D.1.1</t>
  </si>
  <si>
    <t>Architektonicko stavební řešení</t>
  </si>
  <si>
    <t>STA</t>
  </si>
  <si>
    <t>1</t>
  </si>
  <si>
    <t>{d6270861-d375-4072-b3ff-16c6435dd00e}</t>
  </si>
  <si>
    <t>801 32 19</t>
  </si>
  <si>
    <t>2</t>
  </si>
  <si>
    <t>VON</t>
  </si>
  <si>
    <t>Vedlejší a ostatní náklady</t>
  </si>
  <si>
    <t>{b80019f7-9ed4-4144-91ec-935db8dc32bf}</t>
  </si>
  <si>
    <t>KRYCÍ LIST SOUPISU PRACÍ</t>
  </si>
  <si>
    <t>Objekt:</t>
  </si>
  <si>
    <t>D.1.1 - Architektonicko stavební řešení</t>
  </si>
  <si>
    <t>REKAPITULACE ČLENĚNÍ SOUPISU PRACÍ</t>
  </si>
  <si>
    <t>Kód dílu - Popis</t>
  </si>
  <si>
    <t>Cena celkem [CZK]</t>
  </si>
  <si>
    <t>-1</t>
  </si>
  <si>
    <t>HSV - Práce a dodávky HSV</t>
  </si>
  <si>
    <t xml:space="preserve">    3 - Svislé a kompletní konstrukce</t>
  </si>
  <si>
    <t xml:space="preserve">    6 - Úpravy povrchů, podlahy a osazování výplní</t>
  </si>
  <si>
    <t xml:space="preserve">    9 - Ostatní konstrukce a práce-bourání</t>
  </si>
  <si>
    <t xml:space="preserve">    997 - Přesun sutě</t>
  </si>
  <si>
    <t xml:space="preserve">    998 - Přesun hmot</t>
  </si>
  <si>
    <t>PSV - Práce a dodávky PSV</t>
  </si>
  <si>
    <t xml:space="preserve">    721 - Zdravotechnika - vnitřní kanalizace</t>
  </si>
  <si>
    <t xml:space="preserve">    722 - Zdravotechnika - vnitřní vodovod</t>
  </si>
  <si>
    <t xml:space="preserve">    725 - Zdravotechnika - zařizovací předměty</t>
  </si>
  <si>
    <t xml:space="preserve">    726 - Zdravotechnika - předstěnové instalace</t>
  </si>
  <si>
    <t xml:space="preserve">    735 - Ústřední vytápění - otopná tělesa</t>
  </si>
  <si>
    <t xml:space="preserve">    741 - Elektroinstalace - silnoproud</t>
  </si>
  <si>
    <t xml:space="preserve">    751 - Vzduchotechnika</t>
  </si>
  <si>
    <t xml:space="preserve">    766 - Konstrukce truhlářské</t>
  </si>
  <si>
    <t xml:space="preserve">    771 - Podlahy z dlaždic</t>
  </si>
  <si>
    <t xml:space="preserve">    781 - Dokončovací práce - obklady</t>
  </si>
  <si>
    <t xml:space="preserve">    783 - Dokončovací práce - nátěry</t>
  </si>
  <si>
    <t xml:space="preserve">    784 - Dokončovací práce - malby a tapety</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</si>
  <si>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</si>
  <si>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</si>
  <si>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</si>
  <si>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</si>
  <si>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</si>
  <si>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</si>
  <si>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</si>
  <si>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</si>
  <si>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</si>
  <si>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</si>
  <si>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</si>
  <si>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</si>
  <si>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</si>
  <si>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</si>
  <si>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</si>
  <si>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</si>
  <si>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3</t>
  </si>
  <si>
    <t>Svislé a kompletní konstrukce</t>
  </si>
  <si>
    <t>K</t>
  </si>
  <si>
    <t>340271021</t>
  </si>
  <si>
    <t>Zazdívka otvorů v příčkách nebo stěnách pórobetonovými tvárnicemi plochy přes 0,025 m2 do 1 m2, objemová hmotnost 500 kg/m3, tloušťka příčky 100 mm</t>
  </si>
  <si>
    <t>m2</t>
  </si>
  <si>
    <t>CS ÚRS 2021 01</t>
  </si>
  <si>
    <t>4</t>
  </si>
  <si>
    <t>-1354463444</t>
  </si>
  <si>
    <t>VV</t>
  </si>
  <si>
    <t>0,1*2 "zazdívka otvoru po větší zárubni v hyg. kabině</t>
  </si>
  <si>
    <t>346272256</t>
  </si>
  <si>
    <t>Přizdívky z pórobetonových tvárnic objemová hmotnost do 500 kg/m3, na tenké maltové lože, tloušťka přizdívky 150 mm</t>
  </si>
  <si>
    <t>1576197585</t>
  </si>
  <si>
    <t>0,77*2,1*4+1,95*2,1</t>
  </si>
  <si>
    <t>349234821X01</t>
  </si>
  <si>
    <t>Doplnění zdiva (s dodáním hmot) příček a zdiva vypadlého po osekání obkladů, 20-30% dozdívek</t>
  </si>
  <si>
    <t>586538366</t>
  </si>
  <si>
    <t>6</t>
  </si>
  <si>
    <t>Úpravy povrchů, podlahy a osazování výplní</t>
  </si>
  <si>
    <t>611135101</t>
  </si>
  <si>
    <t>Hrubá výplň rýh maltou jakékoli šířky rýhy ve stropech</t>
  </si>
  <si>
    <t>-1333011393</t>
  </si>
  <si>
    <t>PSC</t>
  </si>
  <si>
    <t xml:space="preserve">Poznámka k souboru cen:_x000D_
1. V cenách nejsou započteny náklady na omítku rýh, tyto se ocení příšlušnými cenami tohoto katalogu._x000D_
</t>
  </si>
  <si>
    <t>5</t>
  </si>
  <si>
    <t>611325421</t>
  </si>
  <si>
    <t>Oprava vápenocementové omítky vnitřních ploch štukové dvouvrstvé, tloušťky do 20 mm a tloušťky štuku do 3 mm stropů, v rozsahu opravované plochy do 10%</t>
  </si>
  <si>
    <t>-912495729</t>
  </si>
  <si>
    <t xml:space="preserve">Poznámka k souboru cen:_x000D_
1. Pro ocenění opravy omítek plochy do 4 m2 se použijí ceny souboru cen 61. 32-52.. Vápenocementová omítka jednotlivých malých ploch._x000D_
</t>
  </si>
  <si>
    <t>2,85*3,35+2,85*1,95+2,85*1,8</t>
  </si>
  <si>
    <t>611325451</t>
  </si>
  <si>
    <t>Oprava vápenocementové omítky vnitřních ploch Příplatek k cenám za každých dalších 10 mm tloušťky omítky stropů,v rozsahu opravované plochy do 10%</t>
  </si>
  <si>
    <t>1220469904</t>
  </si>
  <si>
    <t>7</t>
  </si>
  <si>
    <t>612135101</t>
  </si>
  <si>
    <t>Hrubá výplň rýh maltou jakékoli šířky rýhy ve stěnách</t>
  </si>
  <si>
    <t>-1462925635</t>
  </si>
  <si>
    <t>8</t>
  </si>
  <si>
    <t>612325412</t>
  </si>
  <si>
    <t>Oprava vápenocementové omítky vnitřních ploch hladké, tloušťky do 20 mm stěn, v rozsahu opravované plochy přes 10 do 30%</t>
  </si>
  <si>
    <t>1332737516</t>
  </si>
  <si>
    <t>(1,4+1,4+0,77+0,075+0,075)*4*2,1+(3,35+1,35+1,35+3,35)*2,1-0,6*2*4-0,9*2</t>
  </si>
  <si>
    <t>(1,4+1,4+1,95+1,95)*2,1-0,8*2+(1,35+1,35+1,95+1,95)*2,1-(0,8+0,8+0,9)*2</t>
  </si>
  <si>
    <t>(2,85+2,85+1,8+1,8)*2,1-(0,8+0,8)*2</t>
  </si>
  <si>
    <t>Součet</t>
  </si>
  <si>
    <t>9</t>
  </si>
  <si>
    <t>612325421</t>
  </si>
  <si>
    <t>Oprava vápenocementové omítky vnitřních ploch štukové dvouvrstvé, tloušťky do 20 mm a tloušťky štuku do 3 mm stěn, v rozsahu opravované plochy do 10%</t>
  </si>
  <si>
    <t>-984540277</t>
  </si>
  <si>
    <t>(3,35+2,85+2,85+3,35)*1,9</t>
  </si>
  <si>
    <t>(2,85+2,85+1,95+1,95)*1,9</t>
  </si>
  <si>
    <t>(2,85+2,85+1,8+1,8)*1,9</t>
  </si>
  <si>
    <t>10</t>
  </si>
  <si>
    <t>612325451</t>
  </si>
  <si>
    <t>Oprava vápenocementové omítky vnitřních ploch Příplatek k cenám za každých dalších 10 mm tloušťky omítky stěn, v rozsahu opravované plochy do 10%</t>
  </si>
  <si>
    <t>-1028302543</t>
  </si>
  <si>
    <t>11</t>
  </si>
  <si>
    <t>612325452</t>
  </si>
  <si>
    <t>Oprava vápenocementové omítky vnitřních ploch Příplatek k cenám za každých dalších 10 mm tloušťky omítky stěn, v rozsahu opravované plochy přes 10 do 30%</t>
  </si>
  <si>
    <t>-1304722145</t>
  </si>
  <si>
    <t>12</t>
  </si>
  <si>
    <t>619991021</t>
  </si>
  <si>
    <t>Zakrytí vnitřních ploch před znečištěním včetně pozdějšího odkrytí rámů oken a dveří, keramických soklů oblepením malířskou páskou</t>
  </si>
  <si>
    <t>m</t>
  </si>
  <si>
    <t>-1077270983</t>
  </si>
  <si>
    <t xml:space="preserve">Poznámka k souboru cen:_x000D_
1. U ceny -1011 se množství měrných jednotek určuje v m2 rozvinuté plochy jednotlivých konstrukcí a prvků._x000D_
2. Zakrytí výplní otvorů se oceňuje příslušnými cenami souboru cen 629 99-10.. Zakrytí vnějších ploch před znečištěním._x000D_
</t>
  </si>
  <si>
    <t>(0,92+1,67)*2+(0,55+1,67)*2+(0,58+1,67)*2+(0,53+1,67)*2+(0,80+1,97*2)*2</t>
  </si>
  <si>
    <t>13</t>
  </si>
  <si>
    <t>619996145</t>
  </si>
  <si>
    <t>Ochrana stavebních konstrukcí a samostatných prvků včetně pozdějšího odstranění obalením geotextilií samostatných konstrukcí a prvků</t>
  </si>
  <si>
    <t>1527004127</t>
  </si>
  <si>
    <t xml:space="preserve">Poznámka k souboru cen:_x000D_
1. Množství měrných jednotek se určuje v m2 rozvinuté plochy._x000D_
</t>
  </si>
  <si>
    <t>2,00*2</t>
  </si>
  <si>
    <t>14</t>
  </si>
  <si>
    <t>629991011</t>
  </si>
  <si>
    <t>Zakrytí vnějších ploch před znečištěním včetně pozdějšího odkrytí výplní otvorů a svislých ploch fólií přilepenou lepící páskou</t>
  </si>
  <si>
    <t>1110109632</t>
  </si>
  <si>
    <t xml:space="preserve">Poznámka k souboru cen:_x000D_
1. V ceně -1012 nejsou započteny náklady na dodávku a montáž začišťovací lišty; tyto se oceňují cenou 622 14-3004 této části katalogu a materiálem ve specifikaci._x000D_
</t>
  </si>
  <si>
    <t>0,92*1,67+0,55*1,67+0,58*1,67+0,53*1,67+0,80*1,97*2</t>
  </si>
  <si>
    <t>633811111</t>
  </si>
  <si>
    <t>Broušení betonových podlah nerovností do 2 mm (stržení šlemu)</t>
  </si>
  <si>
    <t>-480649612</t>
  </si>
  <si>
    <t>0,77*1,15*4+3,35*1,35+1,35*1,95+1,95*1,25+2,83*1,8+0,9*0,15*2+0,8*0,15+0,8*0,1+0,6*0,1*4</t>
  </si>
  <si>
    <t>Ostatní konstrukce a práce-bourání</t>
  </si>
  <si>
    <t>16</t>
  </si>
  <si>
    <t>952901111</t>
  </si>
  <si>
    <t>Vyčištění budov nebo objektů před předáním do užívání budov bytové nebo občanské výstavby, světlé výšky podlaží do 4 m</t>
  </si>
  <si>
    <t>1932733806</t>
  </si>
  <si>
    <t xml:space="preserve">Poznámka k souboru cen:_x000D_
1. Cenu -1111 lze použít i pro vyčištění půdy a rovné střechy budov, pokud definitivní úprava umožňuje, aby se ploché střechy používalo jako terasy, nebo tehdy, když je nutno čistit konstrukce na těchto střechách (světlíky, dveře apod.). Do výměry se započítávají jednou třetinou plochy._x000D_
2. Střešní plochy hal se světlíky nebo okny se oceňují jako podlaží cenou -1221._x000D_
3. Množství měrných jednotek se určuje v m2 půdorysné plochy každého podlaží, dané vnějším obrysem podlaží budovy. Plochy balkonů se přičítají._x000D_
4. v ceně -1111 a -1114 jsou započteny náklady na zametení a umytí podlah, dlažeb, obkladů, schodů v místnostech, chodbách a schodištích, vyčištění a umytí oken, dveří s rámy, zárubněmi, umytí a vyčištění jiných zasklených a natíraných ploch a zařizovacích předmětů._x000D_
5. V ceně -1221 jsou započteny náklady na zametení podlahy, umytí dlažeb nebo keramických podlah v přilehlých místnostech, chodbách a schodištích, umytí obkladů, schodů, vyčištění a umytí oken a dveří s rámy a zárubněmi, umytí a vyčištění jiných zasklených a natíraných ploch a zařizovacích předmětů._x000D_
6. V ceně -1311 jsou započteny náklady na zametení a čištění dlažeb, umytí, vyčištění okenních a dveřních rámů a zařizovacích předmětů._x000D_
7. V ceně -1411 jsou započteny náklady na vynesení zbytků stavebního rumu, kropení a 2x zametení podlah, oprášení stěn a výplní otvorů._x000D_
</t>
  </si>
  <si>
    <t>17</t>
  </si>
  <si>
    <t>967031732</t>
  </si>
  <si>
    <t>Přisekání (špicování) plošné nebo rovných ostění zdiva z cihel pálených plošné, na maltu vápennou nebo vápenocementovou, tl. na maltu vápennou nebo vápenocementovou, tl. do 100 mm</t>
  </si>
  <si>
    <t>26886630</t>
  </si>
  <si>
    <t>(1,4+1,4+1,80)*1,7</t>
  </si>
  <si>
    <t>18</t>
  </si>
  <si>
    <t>974031144</t>
  </si>
  <si>
    <t>Vysekání rýh ve zdivu cihelném na maltu vápennou nebo vápenocementovou do hl. 70 mm a šířky do 150 mm</t>
  </si>
  <si>
    <t>176090468</t>
  </si>
  <si>
    <t>19</t>
  </si>
  <si>
    <t>98900X101</t>
  </si>
  <si>
    <t xml:space="preserve">Drobné stavební přípomoce v rámci dokončovacích úprav, řezání, vyspravení stávajících konstrukcí a ostatní stavební práce a konstrukce nutné k řádnému dokončení díla </t>
  </si>
  <si>
    <t>hod</t>
  </si>
  <si>
    <t>-1940875067</t>
  </si>
  <si>
    <t>20</t>
  </si>
  <si>
    <t>M</t>
  </si>
  <si>
    <t>55399901X102</t>
  </si>
  <si>
    <t>drobný blíže nespecifikovaný spojovací materiál s povrchovou úpravou žárovým pozinkováním nutný k řádnému dokončení díla včetně dílenské domumentace</t>
  </si>
  <si>
    <t>kg</t>
  </si>
  <si>
    <t>206619878</t>
  </si>
  <si>
    <t>997</t>
  </si>
  <si>
    <t>Přesun sutě</t>
  </si>
  <si>
    <t>997013214</t>
  </si>
  <si>
    <t>Vnitrostaveništní doprava suti a vybouraných hmot vodorovně do 50 m svisle ručně pro budovy a haly výšky přes 12 do 15 m</t>
  </si>
  <si>
    <t>t</t>
  </si>
  <si>
    <t>-165265329</t>
  </si>
  <si>
    <t xml:space="preserve">Poznámka k souboru cen:_x000D_
1. V cenách -3111 až -3217 jsou započteny i náklady na:_x000D_
a) vodorovnou dopravu na uvedenou vzdálenost,_x000D_
b) svislou dopravu pro uvedenou výšku budovy,_x000D_
c) naložení na vodorovný dopravní prostředek pro odvoz na skládku nebo meziskládku,_x000D_
d) náklady na rozhrnutí a urovnání suti na dopravním prostředku._x000D_
2. Jestliže se pro svislý přesun použije shoz nebo zařízení investora (např. výtah v budově), užijí se pro ocenění vodorovné dopravy suti ceny -3111 pro budovy a haly výšky do 6 m._x000D_
3. Montáž, demontáž a pronájem shozu se ocení cenami souboru cen 997 01-33 Shoz suti._x000D_
4. Ceny -3151 až -3162 lze použít v případě, kdy dochází ke ztížení dopravy suti např. tím, že není možné instalovat jeřáb._x000D_
</t>
  </si>
  <si>
    <t>22</t>
  </si>
  <si>
    <t>997013501</t>
  </si>
  <si>
    <t>Odvoz suti a vybouraných hmot na skládku nebo meziskládku se složením, na vzdálenost do 1 km</t>
  </si>
  <si>
    <t>585082229</t>
  </si>
  <si>
    <t xml:space="preserve">Poznámka k souboru cen:_x000D_
1. Délka odvozu suti je vzdálenost od místa naložení suti na dopravní prostředek až po místo složení na určené skládce nebo meziskládce._x000D_
2. V ceně -3501 jsou započteny i náklady na složení suti na skládku nebo meziskládku._x000D_
3. Ceny jsou určeny pro odvoz suti na skládku nebo meziskládku jakýmkoliv způsobem silniční dopravy (i prostřednictvím kontejnerů)._x000D_
4. Odvoz suti z meziskládky se oceňuje cenou 997 01-3511 souboru cen Odvoz suti a vybouraných hmot z meziskládky na skládku._x000D_
</t>
  </si>
  <si>
    <t>23</t>
  </si>
  <si>
    <t>997013509</t>
  </si>
  <si>
    <t>Odvoz suti a vybouraných hmot na skládku nebo meziskládku se složením, na vzdálenost Příplatek k ceně za každý další i započatý 1 km přes 1 km</t>
  </si>
  <si>
    <t>1019144934</t>
  </si>
  <si>
    <t>5,311*6 'Přepočtené koeficientem množství</t>
  </si>
  <si>
    <t>24</t>
  </si>
  <si>
    <t>997013631</t>
  </si>
  <si>
    <t>Poplatek za uložení stavebního odpadu na skládce (skládkovné) směsného stavebního a demoličního zatříděného do Katalogu odpadů pod kódem 17 09 04</t>
  </si>
  <si>
    <t>-1764154714</t>
  </si>
  <si>
    <t xml:space="preserve">Poznámka k souboru cen:_x000D_
1. Ceny uvedené v souboru cen je doporučeno upravit podle aktuálních cen místně příslušné skládky odpadů._x000D_
2. Uložení odpadů neuvedených v souboru cen se oceňuje individuálně._x000D_
3. V cenách je započítán poplatek za ukládaní odpadu dle zákona 185/2001 Sb._x000D_
4. Případné drcení stavebního odpadu lze ocenit souborem cen 997 00-60 Drcení stavebního odpadu z katalogu 800-6 Demolice objektů._x000D_
</t>
  </si>
  <si>
    <t>998</t>
  </si>
  <si>
    <t>Přesun hmot</t>
  </si>
  <si>
    <t>25</t>
  </si>
  <si>
    <t>998018003</t>
  </si>
  <si>
    <t>Přesun hmot pro budovy občanské výstavby, bydlení, výrobu a služby ruční - bez užití mechanizace vodorovná dopravní vzdálenost do 100 m pro budovy s jakoukoliv nosnou konstrukcí výšky přes 12 do 24 m</t>
  </si>
  <si>
    <t>1085315330</t>
  </si>
  <si>
    <t xml:space="preserve">Poznámka k souboru cen:_x000D_
1. Ceny -7001 až -7006 lze použít v případě, kdy dochází ke ztížení přesunu např. tím, že není možné instalovat jeřáb._x000D_
2. K cenám -7001 až -7006 lze použít příplatky za zvětšený přesun -1014 až -1019, -2034 až -2039 nebo -2114 až 2119._x000D_
3. Jestliže pro svislý přesun používá zařízení investora (např. výtah v budově), užijí se pro ocenění přesunu hmot ceny stanovené pro nejmenší výšku, tj. 6 m._x000D_
</t>
  </si>
  <si>
    <t>PSV</t>
  </si>
  <si>
    <t>Práce a dodávky PSV</t>
  </si>
  <si>
    <t>721</t>
  </si>
  <si>
    <t>Zdravotechnika - vnitřní kanalizace</t>
  </si>
  <si>
    <t>26</t>
  </si>
  <si>
    <t>72117180X01</t>
  </si>
  <si>
    <t>Demontáž potrubí stávajících kanalizačních rozvodů včetně vysekání, odvozu a uložení na skládku včetně poplatku za uložení</t>
  </si>
  <si>
    <t>komplet</t>
  </si>
  <si>
    <t>-1259065525</t>
  </si>
  <si>
    <t>27</t>
  </si>
  <si>
    <t>721174045X01</t>
  </si>
  <si>
    <t>Provedení potrubí kanalizační z PP připojovací, svodné DN 40-110 včetně vyvedení výpustek a dodávky materiálu</t>
  </si>
  <si>
    <t>471455511</t>
  </si>
  <si>
    <t xml:space="preserve">Poznámka k souboru cen:_x000D_
1. Cenami -4054 až -4057 se oceňuje svislé potrubí od střešního vtoku po čisticí kus._x000D_
2. Ochrany odpadního a připojovacího potrubí z plastových trub se oceňují cenami souboru cen 722 18- . . Ochrana potrubí, části A 02._x000D_
</t>
  </si>
  <si>
    <t>28</t>
  </si>
  <si>
    <t>721174045X02</t>
  </si>
  <si>
    <t>Provedení potrubí kanalizační z PP připojení nové kanaliazce na stávajcící rozvod z jakéhokoliv materiálu</t>
  </si>
  <si>
    <t>2132326020</t>
  </si>
  <si>
    <t>29</t>
  </si>
  <si>
    <t>998721101</t>
  </si>
  <si>
    <t>Přesun hmot pro vnitřní kanalizace stanovený z hmotnosti přesunovaného materiálu vodorovná dopravní vzdálenost do 50 m v objektech výšky do 6 m</t>
  </si>
  <si>
    <t>CS ÚRS 2020 02</t>
  </si>
  <si>
    <t>278241415</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</si>
  <si>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-1181 pro přesun prováděný bez použití mechanizace, tj. za ztížených podmínek, lze použít pouze pro hmotnost materiálu, která se tímto způsobem skutečně přemísťuje._x000D_
</t>
  </si>
  <si>
    <t>722</t>
  </si>
  <si>
    <t>Zdravotechnika - vnitřní vodovod</t>
  </si>
  <si>
    <t>30</t>
  </si>
  <si>
    <t>7221308X01</t>
  </si>
  <si>
    <t>Demontáž potrubí stávajících vodovodních rozvodů včetně vysekání, odvozu a uložení na skládku včetně poplatku za uložení</t>
  </si>
  <si>
    <t>soubor</t>
  </si>
  <si>
    <t>-329089968</t>
  </si>
  <si>
    <t>31</t>
  </si>
  <si>
    <t>722131934X01</t>
  </si>
  <si>
    <t>Potrubí vodovodní propojení stávajícího potrubí s novým potrubím PPR-RCT studená voda</t>
  </si>
  <si>
    <t>kus</t>
  </si>
  <si>
    <t>132727407</t>
  </si>
  <si>
    <t>32</t>
  </si>
  <si>
    <t>722175003X01</t>
  </si>
  <si>
    <t>Provedení potrubí vodovodní plastové PPR-RCT (polypropylen typ 4) DN 15-25 studené a teplé vody včetně vyvedení výpustek, osazení rohových ventilů a dodávky materiálu</t>
  </si>
  <si>
    <t>-1171297485</t>
  </si>
  <si>
    <t>33</t>
  </si>
  <si>
    <t>722290234X01</t>
  </si>
  <si>
    <t>Zkoušky, proplach a desinfekce vodovodního potrubí proplach a desinfekce vodovodního potrubí do DN 80</t>
  </si>
  <si>
    <t>-48292271</t>
  </si>
  <si>
    <t xml:space="preserve">Poznámka k souboru cen:_x000D_
1. Cenami se oceňují dílčí zkoušky těsnosti vodovodního potrubí, které bude v dalším pracovním postupu zakryto nebo se stane nepřístupným._x000D_
2. Cenami nelze oceňovat celkové zkoušky těsnosti rozvodů vodovodního potrubí._x000D_
3. V cenách je započteno i dodání vody, uzavření a zabezpečení konců potrubí._x000D_
4. V cenách -0234 a -0237 je započteno i dodání desinfekčního prostředku._x000D_
</t>
  </si>
  <si>
    <t>34</t>
  </si>
  <si>
    <t>998722101</t>
  </si>
  <si>
    <t>Přesun hmot pro vnitřní vodovod stanovený z hmotnosti přesunovaného materiálu vodorovná dopravní vzdálenost do 50 m v objektech výšky do 6 m</t>
  </si>
  <si>
    <t>1164136350</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</si>
  <si>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-2181 pro přesun prováděný bez použití mechanizace, tj. za ztížených podmínek, lze použít pouze pro hmotnost materiálu, která se tímto způsobem skutečně přemísťuje._x000D_
</t>
  </si>
  <si>
    <t>725</t>
  </si>
  <si>
    <t>Zdravotechnika - zařizovací předměty</t>
  </si>
  <si>
    <t>35</t>
  </si>
  <si>
    <t>725110811</t>
  </si>
  <si>
    <t>Demontáž klozetů splachovacích s nádrží nebo tlakovým splachovačem</t>
  </si>
  <si>
    <t>116701136</t>
  </si>
  <si>
    <t>36</t>
  </si>
  <si>
    <t>725112022</t>
  </si>
  <si>
    <t>Zařízení záchodů klozety keramické závěsné na nosné stěny s hlubokým splachováním odpad vodorovný</t>
  </si>
  <si>
    <t>767210452</t>
  </si>
  <si>
    <t xml:space="preserve">Poznámka k souboru cen:_x000D_
1. V cenách -1351, -1361 není započten napájecí zdroj._x000D_
2. V cenách jsou započtená klozetová sedátka._x000D_
</t>
  </si>
  <si>
    <t>37</t>
  </si>
  <si>
    <t>725210821</t>
  </si>
  <si>
    <t>Demontáž umyvadel bez výtokových armatur umyvadel</t>
  </si>
  <si>
    <t>-1778319043</t>
  </si>
  <si>
    <t>38</t>
  </si>
  <si>
    <t>725211615</t>
  </si>
  <si>
    <t>Umyvadla keramická bílá bez výtokových armatur připevněná na stěnu šrouby s krytem na sifon (polosloupem), šířka umyvadla 500 mm</t>
  </si>
  <si>
    <t>-822156218</t>
  </si>
  <si>
    <t xml:space="preserve">Poznámka k souboru cen:_x000D_
1. V cenách -1601 až -9102 je započteno i dodání kulových uzávěrů (roháčků) a sifonu._x000D_
2. V cenách s viditelným sifonem (tj. bez krytu sifonu, slopu, skříňky, ..) jsou použity kulové uzávěry a sifon s celokovovým designem._x000D_
3. V cenách -1651 a -1661 nejsou započteny náklady na montáž a dodání desky, tyto se oceňují cenami 766 69-3411 až 766 69-3422._x000D_
4. V cenách –4112-14, -4141-43, -4151-55, -4161-63, -4211, 21, 31, 41 není započten napájecí zdroj._x000D_
</t>
  </si>
  <si>
    <t>39</t>
  </si>
  <si>
    <t>725230811</t>
  </si>
  <si>
    <t>Demontáž bidetů diturvitových</t>
  </si>
  <si>
    <t>295549214</t>
  </si>
  <si>
    <t>40</t>
  </si>
  <si>
    <t>725231203</t>
  </si>
  <si>
    <t>Bidety bez výtokových armatur se zápachovou uzávěrkou keramické závěsné</t>
  </si>
  <si>
    <t>-437817504</t>
  </si>
  <si>
    <t>41</t>
  </si>
  <si>
    <t>725291004X09</t>
  </si>
  <si>
    <t>Doplňky zařízení WC demontáž zásobníku na toaletní papír včetně odvozu a likvidace včetně poplatku za likvidaci</t>
  </si>
  <si>
    <t>-1384254922</t>
  </si>
  <si>
    <t>42</t>
  </si>
  <si>
    <t>725291511X01</t>
  </si>
  <si>
    <t>Doplňky zařízení koupelen a záchodů plastový ABS plast bílý bezdotykový dávkovač tekutého mýdla včetně montáže</t>
  </si>
  <si>
    <t>2108118743</t>
  </si>
  <si>
    <t>43</t>
  </si>
  <si>
    <t>725291521</t>
  </si>
  <si>
    <t>Doplňky zařízení koupelen a záchodů plastové ABS plast bílý zásobník toaletních papírů</t>
  </si>
  <si>
    <t>-1349061624</t>
  </si>
  <si>
    <t>44</t>
  </si>
  <si>
    <t>725291532X32</t>
  </si>
  <si>
    <t>Doplňky zařízení koupelen a záchodů zásobník papírových (recykl) ručníků skládaných ZZ 230 x 230 mm nástěnný ABS plast bílý s funkčním zámkem a průhledným okénkem umožňujícím kontrolu množství papíru v zásobníku dávkující v jeden okamžik jen jeden ručník 333 x 439 x 136 mm určený pro ručníky používané v současné době zadavatelem včetně montáže</t>
  </si>
  <si>
    <t>2140841444</t>
  </si>
  <si>
    <t>45</t>
  </si>
  <si>
    <t>725291003X01</t>
  </si>
  <si>
    <t>Doplňky zařízení WC demontáž, úschova a zpětná montáž zásobníku desinfekce a osoušeče rukou viz D.1.1.</t>
  </si>
  <si>
    <t>-1533801349</t>
  </si>
  <si>
    <t>46</t>
  </si>
  <si>
    <t>725291545X37</t>
  </si>
  <si>
    <t>Doplňky zařízení koupelen a záchodů odpadkový koš plastový krytý nášlapný obsah/objem 30 l včetně dopravy, umístění, montáže, přesunu hmot a likvidace obalu</t>
  </si>
  <si>
    <t>-1292883880</t>
  </si>
  <si>
    <t>47</t>
  </si>
  <si>
    <t>725291853X35</t>
  </si>
  <si>
    <t>Doplňky zařízení koupelen a záchodů WC štětka na čištění WC rukojeť kartáče z mosazi povrchová úprava chrom pro nástěnnou montáž se snímatelnou odkapávací nádobkou z matového skla včetně montáže</t>
  </si>
  <si>
    <t>-1563221207</t>
  </si>
  <si>
    <t>48</t>
  </si>
  <si>
    <t>725291864X40</t>
  </si>
  <si>
    <t>Doplňky zařízení koupelen a záchodů WC kovové háčky kulatého tvaru pro nástěnnou montáž s kulatou rozetou včetně montáže</t>
  </si>
  <si>
    <t>1458436521</t>
  </si>
  <si>
    <t>49</t>
  </si>
  <si>
    <t>725411233X01</t>
  </si>
  <si>
    <t>Umývací žlab z litého mramoru se soklíkem šíře 175 cm hloubky 50 cm se 3 vývody a 2 odpady včetně montáže</t>
  </si>
  <si>
    <t>-2131694085</t>
  </si>
  <si>
    <t xml:space="preserve">Poznámka k souboru cen:_x000D_
1. V cenách -1111, -1232-34, -1331-33, -9111, -9333 není započten napájecí zdroj._x000D_
</t>
  </si>
  <si>
    <t>50</t>
  </si>
  <si>
    <t>725532101X01</t>
  </si>
  <si>
    <t>Elektrické ohřívače zásobníkové závěsné svislé objem nádrže (příkon) 10 l (2,0 kW) včetně napojení a zprovoznění</t>
  </si>
  <si>
    <t>-1912887458</t>
  </si>
  <si>
    <t xml:space="preserve">Poznámka k souboru cen:_x000D_
1. V cenách -1101 až -2220 a -9201 až -9206 je započteno upevnění zásobníků na příčky tl. 15 cm, na zdi a na nosné konstrukce. Osazení nosné konstrukce se oceňuje cenami katalogu 800-767 Konstrukce zámečnické._x000D_
</t>
  </si>
  <si>
    <t>51</t>
  </si>
  <si>
    <t>725820801</t>
  </si>
  <si>
    <t>Demontáž baterií nástěnných do G 3/4</t>
  </si>
  <si>
    <t>-461606630</t>
  </si>
  <si>
    <t>52</t>
  </si>
  <si>
    <t>725822611</t>
  </si>
  <si>
    <t>Baterie umyvadlové stojánkové pákové bez výpusti</t>
  </si>
  <si>
    <t>1325682240</t>
  </si>
  <si>
    <t xml:space="preserve">Poznámka k souboru cen:_x000D_
1. V cenách –2654, 56, -9132 není započten napájecí zdroj._x000D_
</t>
  </si>
  <si>
    <t>53</t>
  </si>
  <si>
    <t>725823111X01</t>
  </si>
  <si>
    <t>Baterie bidetové stojánkové pákové bez výpusti s ruční sprškou</t>
  </si>
  <si>
    <t>1041948258</t>
  </si>
  <si>
    <t>54</t>
  </si>
  <si>
    <t>725860811</t>
  </si>
  <si>
    <t>Demontáž zápachových uzávěrek pro zařizovací předměty jednoduchých</t>
  </si>
  <si>
    <t>1081225892</t>
  </si>
  <si>
    <t>55</t>
  </si>
  <si>
    <t>725861102</t>
  </si>
  <si>
    <t>Zápachové uzávěrky zařizovacích předmětů pro umyvadla DN 40</t>
  </si>
  <si>
    <t>1674853087</t>
  </si>
  <si>
    <t xml:space="preserve">Poznámka k souboru cen:_x000D_
1. Pro volbu cen zápachových uzávěrek je rozhodující vnější průměr připojovací trubky._x000D_
2. V cenách je započteno i propojení zápachové uzávěrky s odpadní výpustkou._x000D_
3. Cenami zápachových uzávěrek nelze oceňovat zápachové uzávěrky, pokud jsou započteny v cenách zařizovacích předmětů._x000D_
4. Přechodové tvarovky pro připojení k armaturám se oceňují samostatně cenami souboru cen 722 22-.._x000D_
</t>
  </si>
  <si>
    <t>56</t>
  </si>
  <si>
    <t>998725103</t>
  </si>
  <si>
    <t>Přesun hmot pro zařizovací předměty stanovený z hmotnosti přesunovaného materiálu vodorovná dopravní vzdálenost do 50 m v objektech výšky přes 12 do 24 m</t>
  </si>
  <si>
    <t>-2124505482</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</si>
  <si>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-5181 pro přesun prováděný bez použití mechanizace, tj. za ztížených podmínek, lze použít pouze pro hmotnost materiálu, která se tímto způsobem skutečně přemísťuje._x000D_
</t>
  </si>
  <si>
    <t>726</t>
  </si>
  <si>
    <t>Zdravotechnika - předstěnové instalace</t>
  </si>
  <si>
    <t>57</t>
  </si>
  <si>
    <t>726111011</t>
  </si>
  <si>
    <t>Předstěnové instalační systémy pro zazdění do masivních zděných konstrukcí pro bidety, s nastavitelnou hloubkou 120 až 160 mm</t>
  </si>
  <si>
    <t>-598623861</t>
  </si>
  <si>
    <t xml:space="preserve">Poznámka k souboru cen:_x000D_
1. V cenách -1031, -1041 jsou započteny náklady na dodání ovládacích tlačítek._x000D_
2. V cenách -1202 až -1204 nejsou započteny náklady na dodání ovládacích tlačítek._x000D_
3. V cenách nejsou započteny náklady na dodávku zařizovacích předmětů._x000D_
</t>
  </si>
  <si>
    <t>58</t>
  </si>
  <si>
    <t>726111031</t>
  </si>
  <si>
    <t>Předstěnové instalační systémy pro zazdění do masivních zděných konstrukcí pro závěsné klozety ovládání zepředu, stavební výška 1080 mm</t>
  </si>
  <si>
    <t>194207269</t>
  </si>
  <si>
    <t>59</t>
  </si>
  <si>
    <t>998726113</t>
  </si>
  <si>
    <t>Přesun hmot pro instalační prefabrikáty stanovený z hmotnosti přesunovaného materiálu vodorovná dopravní vzdálenost do 50 m v objektech výšky přes 12 m do 24 m</t>
  </si>
  <si>
    <t>1652867134</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</si>
  <si>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-6181 pro přesun prováděný bez použití mechanizace, tj. za ztížených podmínek, lze použít pouze pro hmotnost materiálu, která se tímto způsobem skutečně přemísťuje._x000D_
</t>
  </si>
  <si>
    <t>735</t>
  </si>
  <si>
    <t>Ústřední vytápění - otopná tělesa</t>
  </si>
  <si>
    <t>60</t>
  </si>
  <si>
    <t>735111810</t>
  </si>
  <si>
    <t>Demontáž otopných těles litinových článkových</t>
  </si>
  <si>
    <t>-783367126</t>
  </si>
  <si>
    <t>3,25+1,50+1,75+1,50</t>
  </si>
  <si>
    <t>61</t>
  </si>
  <si>
    <t>735117111X02</t>
  </si>
  <si>
    <t>Otopná tělesa litinová článková odpojení a připojení po nátěru</t>
  </si>
  <si>
    <t>349907003</t>
  </si>
  <si>
    <t>62</t>
  </si>
  <si>
    <t>735119140</t>
  </si>
  <si>
    <t>Otopná tělesa litinová montáž těles článkových</t>
  </si>
  <si>
    <t>1395064726</t>
  </si>
  <si>
    <t>3,25+1,50+1,75+1,50                "demontovaná tělesa po dokončení stavebních prací, obkladů a nátěru těles</t>
  </si>
  <si>
    <t>63</t>
  </si>
  <si>
    <t>735191904</t>
  </si>
  <si>
    <t>Ostatní opravy otopných těles vyčištění propláchnutím vodou otopných těles litinových</t>
  </si>
  <si>
    <t>930296885</t>
  </si>
  <si>
    <t xml:space="preserve">Poznámka k souboru cen:_x000D_
1. Cenami -1914 a -1915 se oceňuje osazení sestavených otopných těles na nové konzoly; jejich případné sestavení se oceňuje příslušnými cenami souborů cen 735 11- . . Opravy otopných těles litinových a 735 12- . . Opravy otopných těles ocelových._x000D_
2. Cenami -2911 až -2932 se oceňuje osazení otopných těles na původní konzoly._x000D_
</t>
  </si>
  <si>
    <t>64</t>
  </si>
  <si>
    <t>735191911X03</t>
  </si>
  <si>
    <t>Ostatní opravy otopných těles napuštění vody do příslušné části otopného systému (potrubí a otopných těles bez kotle a ohříváků), zaregulování a odvzdušnění těles</t>
  </si>
  <si>
    <t>-1135005958</t>
  </si>
  <si>
    <t>65</t>
  </si>
  <si>
    <t>735494812X01</t>
  </si>
  <si>
    <t>Vypuštění vody z příslušné části otopné soustavy bez kotlů, ohříváků, zásobníků a nádrží</t>
  </si>
  <si>
    <t>1532397487</t>
  </si>
  <si>
    <t xml:space="preserve">Poznámka k souboru cen:_x000D_
1. V ceně je započteno vypuštění vody z otopných těles včetně rozvodu potrubí._x000D_
2. Cenami se oceňuje:_x000D_
a) vypuštění vody z otopných těles při jejich demontáži a opravách v úseku od rozdělovače po otopné těleso včetně, popřípadě od protipříruby potrubí připojeného ke zdroji,_x000D_
b) vypouštění vody ze stoupacích potrubí v úseku od uzávěru stoupacích potrubí k otopným tělesům včetně._x000D_
3. Množství se určí součtem výhřevných ploch všech otopných těles vypouštěného systému nebo stoupacího potrubí._x000D_
</t>
  </si>
  <si>
    <t>66</t>
  </si>
  <si>
    <t>998735103</t>
  </si>
  <si>
    <t>Přesun hmot pro otopná tělesa stanovený z hmotnosti přesunovaného materiálu vodorovná dopravní vzdálenost do 50 m v objektech výšky přes 12 do 24 m</t>
  </si>
  <si>
    <t>-1568926343</t>
  </si>
  <si>
    <t>741</t>
  </si>
  <si>
    <t>Elektroinstalace - silnoproud</t>
  </si>
  <si>
    <t>67</t>
  </si>
  <si>
    <t>741122022X01</t>
  </si>
  <si>
    <t>Montáž kabel Cu uložený pod omítku včetně dodání kabelu. S odstraněním stávajcícího kabelu vedeného v liště (s odvozem a uložením na skládku) k ventilátoru. Napojení na rozvod</t>
  </si>
  <si>
    <t>-57266920</t>
  </si>
  <si>
    <t>68</t>
  </si>
  <si>
    <t>741122022X02</t>
  </si>
  <si>
    <t>Montáž svítidel přisazených včetně dodání svítidel, prvků a doplňků nutných k řádnému provedení</t>
  </si>
  <si>
    <t>-1615233744</t>
  </si>
  <si>
    <t>69</t>
  </si>
  <si>
    <t>741122022X03</t>
  </si>
  <si>
    <t>Montáž vypínačů včetně dodání vypínačů, prvků a doplňků nutných k řádnému provedení</t>
  </si>
  <si>
    <t>-1947978016</t>
  </si>
  <si>
    <t>70</t>
  </si>
  <si>
    <t>741122022X04</t>
  </si>
  <si>
    <t>Montáž rozvodů elektro pod omítku pro svítidla a vypínače včetně dodání rozvodů, prvků a doplňků nutných k řádnému provedení</t>
  </si>
  <si>
    <t>386575076</t>
  </si>
  <si>
    <t>71</t>
  </si>
  <si>
    <t>741122022X05</t>
  </si>
  <si>
    <t>Montáž rozvodů elektro pod omítku připojení zásobníkového ohřívače bez dodání</t>
  </si>
  <si>
    <t>2098160773</t>
  </si>
  <si>
    <t>72</t>
  </si>
  <si>
    <t>741371843X01</t>
  </si>
  <si>
    <t>Demontáž svítidel (3 ks) a vypínačů (4 ks) včetně odvozu a uložení na skládku včetně poplatku za uložení</t>
  </si>
  <si>
    <t>-1836529121</t>
  </si>
  <si>
    <t>73</t>
  </si>
  <si>
    <t>741371843X02</t>
  </si>
  <si>
    <t>Demontáž elektrinstalačních rozvodů včetně vysekání, odvozu, uložení na skládku a poplatku za uložení</t>
  </si>
  <si>
    <t>593040293</t>
  </si>
  <si>
    <t>74</t>
  </si>
  <si>
    <t>998741103</t>
  </si>
  <si>
    <t>Přesun hmot pro silnoproud stanovený z hmotnosti přesunovaného materiálu vodorovná dopravní vzdálenost do 50 m v objektech výšky přes 12 do 24 m</t>
  </si>
  <si>
    <t>-1438169856</t>
  </si>
  <si>
    <t>751</t>
  </si>
  <si>
    <t>Vzduchotechnika</t>
  </si>
  <si>
    <t>75</t>
  </si>
  <si>
    <t>751100001X02</t>
  </si>
  <si>
    <t xml:space="preserve">Montáž ventilátoru nástěnného včetně dodání, osazení, stavebních úprav a přípomocí </t>
  </si>
  <si>
    <t>1829599700</t>
  </si>
  <si>
    <t>76</t>
  </si>
  <si>
    <t>751111015X01</t>
  </si>
  <si>
    <t>Montáž pohybového čidla k ventilátoru, zprovoznění a dodání</t>
  </si>
  <si>
    <t>99284162</t>
  </si>
  <si>
    <t>77</t>
  </si>
  <si>
    <t>751111813</t>
  </si>
  <si>
    <t>Demontáž ventilátoru axiálního včetně vysekání, odvozu a uložení na skládku včetně poplatku za uložení</t>
  </si>
  <si>
    <t>-1383213100</t>
  </si>
  <si>
    <t>78</t>
  </si>
  <si>
    <t>998751102</t>
  </si>
  <si>
    <t>Přesun hmot pro vzduchotechniku stanovený z hmotnosti přesunovaného materiálu vodorovná dopravní vzdálenost do 100 m v objektech výšky přes 12 do 24 m</t>
  </si>
  <si>
    <t>363358310</t>
  </si>
  <si>
    <t>766</t>
  </si>
  <si>
    <t>Konstrukce truhlářské</t>
  </si>
  <si>
    <t>79</t>
  </si>
  <si>
    <t>766664957</t>
  </si>
  <si>
    <t>Výměna dveřních konstrukcí interiérových zámku, vložky</t>
  </si>
  <si>
    <t>-1958387857</t>
  </si>
  <si>
    <t>80</t>
  </si>
  <si>
    <t>54924025X02</t>
  </si>
  <si>
    <t xml:space="preserve">zámek zadlabací </t>
  </si>
  <si>
    <t>2018199801</t>
  </si>
  <si>
    <t>81</t>
  </si>
  <si>
    <t>766664958</t>
  </si>
  <si>
    <t>Výměna dveřních konstrukcí interiérových klik se štítky</t>
  </si>
  <si>
    <t>-284541274</t>
  </si>
  <si>
    <t>82</t>
  </si>
  <si>
    <t>54914625X01</t>
  </si>
  <si>
    <t>kovové kování dveřní vrchní klika včetně štítu a montážního materiálu</t>
  </si>
  <si>
    <t>462690954</t>
  </si>
  <si>
    <t>83</t>
  </si>
  <si>
    <t>766691914</t>
  </si>
  <si>
    <t>Ostatní práce vyvěšení nebo zavěšení křídel s případným uložením a opětovným zavěšením po provedení stavebních změn dřevěných dveřních, plochy do 2 m2</t>
  </si>
  <si>
    <t>-1909471109</t>
  </si>
  <si>
    <t xml:space="preserve">Poznámka k souboru cen:_x000D_
1. Ceny -1931 a -1932 lze užít jen pro křídlo mající současně obě jmenované funkce._x000D_
</t>
  </si>
  <si>
    <t>84</t>
  </si>
  <si>
    <t>998766103</t>
  </si>
  <si>
    <t>Přesun hmot pro konstrukce truhlářské stanovený z hmotnosti přesunovaného materiálu vodorovná dopravní vzdálenost do 50 m v objektech výšky přes 12 do 24 m</t>
  </si>
  <si>
    <t>-1437209629</t>
  </si>
  <si>
    <t>771</t>
  </si>
  <si>
    <t>Podlahy z dlaždic</t>
  </si>
  <si>
    <t>85</t>
  </si>
  <si>
    <t>771111011</t>
  </si>
  <si>
    <t>Příprava podkladu před provedením dlažby vysátí podlah</t>
  </si>
  <si>
    <t>-1490282716</t>
  </si>
  <si>
    <t xml:space="preserve">Poznámka k souboru cen:_x000D_
1. V cenách 771 12-1011 až 771 12-1015 jsou započteny i náklady na dodání nátěru._x000D_
2. V cenách 771 15-1011 až 771 15-1026 jsou započteny i náklady na dodání stěrky._x000D_
3. V cenách 771 16-1011 až -1023 nejsou započteny náklady na materiál, tyto se oceňují ve specifikaci._x000D_
</t>
  </si>
  <si>
    <t>86</t>
  </si>
  <si>
    <t>771121011</t>
  </si>
  <si>
    <t>Příprava podkladu před provedením dlažby nátěr penetrační na podlahu</t>
  </si>
  <si>
    <t>386505078</t>
  </si>
  <si>
    <t>87</t>
  </si>
  <si>
    <t>771151021</t>
  </si>
  <si>
    <t>Příprava podkladu před provedením dlažby samonivelační stěrka min.pevnosti 30 MPa, tloušťky do 3 mm</t>
  </si>
  <si>
    <t>408970437</t>
  </si>
  <si>
    <t>88</t>
  </si>
  <si>
    <t>771573810</t>
  </si>
  <si>
    <t>Demontáž podlah z dlaždic keramických lepených</t>
  </si>
  <si>
    <t>-815254876</t>
  </si>
  <si>
    <t>0,77*1,4*4+3,35*1,35+1,35*1,95+1,95*1,4+2,83*1,8</t>
  </si>
  <si>
    <t>89</t>
  </si>
  <si>
    <t>771574111</t>
  </si>
  <si>
    <t>Montáž podlah z dlaždic keramických lepených flexibilním lepidlem maloformátových hladkých přes 6 do 9 ks/m2</t>
  </si>
  <si>
    <t>822397263</t>
  </si>
  <si>
    <t xml:space="preserve">Poznámka k souboru cen:_x000D_
1. Položky jsou učeny pro všechy druhy povrchových úprav._x000D_
</t>
  </si>
  <si>
    <t>90</t>
  </si>
  <si>
    <t>59761011</t>
  </si>
  <si>
    <t>dlažba keramická slinutá hladká do interiéru i exteriéru R9 do 9ks/m2</t>
  </si>
  <si>
    <t>-594219157</t>
  </si>
  <si>
    <t>18,939*1,15 'Přepočtené koeficientem množství</t>
  </si>
  <si>
    <t>91</t>
  </si>
  <si>
    <t>771577116X06</t>
  </si>
  <si>
    <t>Montáž podlah z dlaždic keramických lepených flexibilním lepidlem Příplatek k cenám za dodání a osazení systémových lišt, profilů a prvků dle vybraného výrobce</t>
  </si>
  <si>
    <t>598815839</t>
  </si>
  <si>
    <t xml:space="preserve">Poznámka k souboru cen:_x000D_
1. Položky jsou určeny pro všechny druhy povrchových úprav._x000D_
</t>
  </si>
  <si>
    <t>92</t>
  </si>
  <si>
    <t>771591112</t>
  </si>
  <si>
    <t>Izolace podlahy pod dlažbu nátěrem nebo stěrkou ve dvou vrstvách</t>
  </si>
  <si>
    <t>1774913474</t>
  </si>
  <si>
    <t xml:space="preserve">Poznámka k souboru cen:_x000D_
1. Položka 771 59-1112 se použije pro izolaci podlah zatížené přechodnou vlhkostí._x000D_
2. V ceně 771 59-1112 až -1212 jsou započteny i náklady na materiál._x000D_
3. V cenách 771 59-1207, 77159-1217 ,77159-1227, 77159-1237, 77159-1247, 77159-1257, nejsou započteny náklady na materiál, tyto se oceňují ve specifikaci._x000D_
</t>
  </si>
  <si>
    <t>93</t>
  </si>
  <si>
    <t>771591115</t>
  </si>
  <si>
    <t>Podlahy - dokončovací práce spárování silikonem</t>
  </si>
  <si>
    <t>-976235445</t>
  </si>
  <si>
    <t xml:space="preserve">Poznámka k souboru cen:_x000D_
1. Množství měrných jednotek u ceny -1185 se stanoví podle počtu řezaných dlaždic, nezávisle na jejich velikosti._x000D_
2. Ceny 771 59-1115 až -1123 obsahují náklady i na materiál._x000D_
3. Položku -1185 lze použít při nuceném použítí jiného nástroje než řezačky._x000D_
</t>
  </si>
  <si>
    <t>(1,25+1,25+0,77+0,075+0,075)*4+(3,35+1,35+1,35+3,35)</t>
  </si>
  <si>
    <t>(1,25+1,25+1,95+1,95)+(1,35+1,35+1,95+1,95)</t>
  </si>
  <si>
    <t>(2,85+2,85+1,8+1,8)</t>
  </si>
  <si>
    <t>94</t>
  </si>
  <si>
    <t>771591264</t>
  </si>
  <si>
    <t>Izolace podlahy pod dlažbu těsnícími izolačními pásy mezi podlahou a stěnu</t>
  </si>
  <si>
    <t>-1671736954</t>
  </si>
  <si>
    <t>95</t>
  </si>
  <si>
    <t>771592011</t>
  </si>
  <si>
    <t>Čištění vnitřních ploch po položení dlažby podlah nebo schodišť chemickými prostředky</t>
  </si>
  <si>
    <t>-1497367016</t>
  </si>
  <si>
    <t>96</t>
  </si>
  <si>
    <t>998771103</t>
  </si>
  <si>
    <t>Přesun hmot pro podlahy z dlaždic stanovený z hmotnosti přesunovaného materiálu vodorovná dopravní vzdálenost do 50 m v objektech výšky přes 12 do 24 m</t>
  </si>
  <si>
    <t>1331730183</t>
  </si>
  <si>
    <t>781</t>
  </si>
  <si>
    <t>Dokončovací práce - obklady</t>
  </si>
  <si>
    <t>97</t>
  </si>
  <si>
    <t>781111011</t>
  </si>
  <si>
    <t>Příprava podkladu před provedením obkladu oprášení (ometení) stěny</t>
  </si>
  <si>
    <t>-408149377</t>
  </si>
  <si>
    <t xml:space="preserve">Poznámka k souboru cen:_x000D_
1. V cenách 781 12-1011 až -1015 jsou započteny i náklady na materiál._x000D_
2. V cenách 781 15-1011 až -1041 jsou započteny i náklady na materiál._x000D_
3. Lokalní vyrovnání podkladu tloušťky vetší než 3 mm se oceňuje cenami souboru cen Vyrovnání podkladu vnitřních omítaných ploch katalogu 801-4 Budovy a haly - opravy a údržba._x000D_
4. V cenách 781 16-1011 až -1023 nejsou započteny náklady na materiál, tyto se oceňují ve specifikaci._x000D_
</t>
  </si>
  <si>
    <t>98</t>
  </si>
  <si>
    <t>781121011</t>
  </si>
  <si>
    <t>Příprava podkladu před provedením obkladu nátěr penetrační na stěnu</t>
  </si>
  <si>
    <t>-847300897</t>
  </si>
  <si>
    <t>99</t>
  </si>
  <si>
    <t>781131112</t>
  </si>
  <si>
    <t>Izolace stěny pod obklad izolace nátěrem nebo stěrkou ve dvou vrstvách</t>
  </si>
  <si>
    <t>2065803842</t>
  </si>
  <si>
    <t xml:space="preserve">Poznámka k souboru cen:_x000D_
1. Položka 781 13-1112 se použije pro izolaci stěny zatížené přechodnou vlhkostí._x000D_
2. V cenách 781 13-1112 až -1262 jsou započteny i náklady na materiál._x000D_
3. V cenách 78113-1207,78113-1227, 78159-1237, 78159-1247, 78159-1257 nejsou započteny náklady na materiál, tyto se oceňují ve specifikaci._x000D_
</t>
  </si>
  <si>
    <t>(1,25+1,25+0,77+0,075+0,075)*4*0,2+(3,35+1,35+1,35+3,35)*0,2</t>
  </si>
  <si>
    <t>(1,25+1,25+1,95+1,95)*0,2+(1,35+1,35+1,95+1,95)*0,2</t>
  </si>
  <si>
    <t>(2,85+2,85+1,8+1,8)*0,2</t>
  </si>
  <si>
    <t>100</t>
  </si>
  <si>
    <t>781131232</t>
  </si>
  <si>
    <t>Izolace stěny pod obklad izolace těsnícími izolačními pásy pro styčné nebo dilatační spáry</t>
  </si>
  <si>
    <t>168695558</t>
  </si>
  <si>
    <t>(4)*4*0,2+(4)*0,2</t>
  </si>
  <si>
    <t>(4)*0,2+(4)*0,2</t>
  </si>
  <si>
    <t>(4)*0,2</t>
  </si>
  <si>
    <t>101</t>
  </si>
  <si>
    <t>781151031</t>
  </si>
  <si>
    <t>Příprava podkladu před provedením obkladu celoplošné vyrovnání podkladu stěrkou, tloušťky 3 mm</t>
  </si>
  <si>
    <t>-1711577664</t>
  </si>
  <si>
    <t>102</t>
  </si>
  <si>
    <t>781473810</t>
  </si>
  <si>
    <t>Demontáž obkladů z dlaždic keramických lepených</t>
  </si>
  <si>
    <t>-827603525</t>
  </si>
  <si>
    <t>(1,4+1,4+0,77+0,075+0,075)*4*1,7+(3,35+1,35+1,35+3,35)*1,7-0,6*1,7*4-0,9*1,7</t>
  </si>
  <si>
    <t>(1,4+1,4+1,95+1,95)*1,7-0,8*1,7+(1,35+1,35+1,95+1,95)*1,7-(0,8+0,8+0,9)*1,7</t>
  </si>
  <si>
    <t>(2,85+2,85+1,8+1,8)*1,7+1,80*(0,10+0,12)-(0,8+0,8)*1,7</t>
  </si>
  <si>
    <t>103</t>
  </si>
  <si>
    <t>781474112</t>
  </si>
  <si>
    <t>Montáž obkladů vnitřních stěn z dlaždic keramických lepených flexibilním lepidlem maloformátových hladkých přes 9 do 12 ks/m2</t>
  </si>
  <si>
    <t>-982241431</t>
  </si>
  <si>
    <t>(1,25+1,25+0,77+0,075+0,075)*4*2,1+(3,35+1,35+1,35+3,35)*2,1-0,6*2*4-0,9*2</t>
  </si>
  <si>
    <t>(1,25+1,25+1,95+1,95)*2,1-0,8*2+(1,35+1,35+1,95+1,95)*2,1-(0,8+0,8+0,9)*2</t>
  </si>
  <si>
    <t>104</t>
  </si>
  <si>
    <t>59761026</t>
  </si>
  <si>
    <t>obklad keramický hladký matný do 12ks/m2</t>
  </si>
  <si>
    <t>-891821537</t>
  </si>
  <si>
    <t>78,898*1,1 'Přepočtené koeficientem množství</t>
  </si>
  <si>
    <t>105</t>
  </si>
  <si>
    <t>781479193X3</t>
  </si>
  <si>
    <t>Montáž obkladů vnitřních stěn z dlaždic keramických Příplatek k cenám za montáž a dodání všech doplňkových prvků a lišt apod. dle vybraného výrobce a úprav (proniků) v obkladech</t>
  </si>
  <si>
    <t>-1375065996</t>
  </si>
  <si>
    <t>106</t>
  </si>
  <si>
    <t>781491031X01</t>
  </si>
  <si>
    <t>Zrcadlo 1 200 mm x 500 mm tl. 5 až 6 mm včetně montáže</t>
  </si>
  <si>
    <t>2018570465</t>
  </si>
  <si>
    <t>107</t>
  </si>
  <si>
    <t>781491815X01</t>
  </si>
  <si>
    <t>Odstranění veškerých profilů obkladů keramických</t>
  </si>
  <si>
    <t>1471942748</t>
  </si>
  <si>
    <t>65,756 "viz položka 781473810</t>
  </si>
  <si>
    <t>108</t>
  </si>
  <si>
    <t>781495211</t>
  </si>
  <si>
    <t>Čištění vnitřních ploch po provedení obkladu stěn chemickými prostředky</t>
  </si>
  <si>
    <t>-894527330</t>
  </si>
  <si>
    <t>109</t>
  </si>
  <si>
    <t>998781103</t>
  </si>
  <si>
    <t>Přesun hmot pro obklady keramické stanovený z hmotnosti přesunovaného materiálu vodorovná dopravní vzdálenost do 50 m v objektech výšky přes 12 do 24 m</t>
  </si>
  <si>
    <t>-1098442470</t>
  </si>
  <si>
    <t>783</t>
  </si>
  <si>
    <t>Dokončovací práce - nátěry</t>
  </si>
  <si>
    <t>110</t>
  </si>
  <si>
    <t>783101203</t>
  </si>
  <si>
    <t>Příprava podkladu truhlářských konstrukcí před provedením nátěru broušení smirkovým papírem nebo plátnem jemné</t>
  </si>
  <si>
    <t>1294588902</t>
  </si>
  <si>
    <t>111</t>
  </si>
  <si>
    <t>783106801</t>
  </si>
  <si>
    <t>Odstranění nátěrů z truhlářských konstrukcí obroušením</t>
  </si>
  <si>
    <t>-1420702226</t>
  </si>
  <si>
    <t>0,65*2,02*2*4+0,85*2,02*2</t>
  </si>
  <si>
    <t>112</t>
  </si>
  <si>
    <t>783114101</t>
  </si>
  <si>
    <t>Základní nátěr truhlářských konstrukcí jednonásobný syntetický</t>
  </si>
  <si>
    <t>-1413033889</t>
  </si>
  <si>
    <t>113</t>
  </si>
  <si>
    <t>783117101</t>
  </si>
  <si>
    <t>Krycí nátěr truhlářských konstrukcí jednonásobný syntetický</t>
  </si>
  <si>
    <t>1068738905</t>
  </si>
  <si>
    <t>13,938*2</t>
  </si>
  <si>
    <t>114</t>
  </si>
  <si>
    <t>783122131</t>
  </si>
  <si>
    <t>Tmelení truhlářských konstrukcí plošné (plné) včetně přebroušení tmelených míst, tmelem disperzním akrylátovým nebo latexovým</t>
  </si>
  <si>
    <t>-1620002282</t>
  </si>
  <si>
    <t>115</t>
  </si>
  <si>
    <t>783306809</t>
  </si>
  <si>
    <t>Odstranění nátěrů ze zámečnických konstrukcí okartáčováním</t>
  </si>
  <si>
    <t>-2135082144</t>
  </si>
  <si>
    <t>0,25*((0,6+2+2)*4+(0,8+2+2)*2)</t>
  </si>
  <si>
    <t>116</t>
  </si>
  <si>
    <t>783314201</t>
  </si>
  <si>
    <t>Základní antikorozní nátěr zámečnických konstrukcí jednonásobný syntetický standardní</t>
  </si>
  <si>
    <t>1208554040</t>
  </si>
  <si>
    <t>117</t>
  </si>
  <si>
    <t>783315101</t>
  </si>
  <si>
    <t>Mezinátěr zámečnických konstrukcí jednonásobný syntetický standardní</t>
  </si>
  <si>
    <t>1683048578</t>
  </si>
  <si>
    <t>118</t>
  </si>
  <si>
    <t>783317101</t>
  </si>
  <si>
    <t>Krycí nátěr (email) zámečnických konstrukcí jednonásobný syntetický standardní</t>
  </si>
  <si>
    <t>-199309431</t>
  </si>
  <si>
    <t>119</t>
  </si>
  <si>
    <t>783342101</t>
  </si>
  <si>
    <t>Tmelení zámečnických konstrukcí včetně přebroušení tmelených míst, tmelem polyuretanovým</t>
  </si>
  <si>
    <t>555418911</t>
  </si>
  <si>
    <t>120</t>
  </si>
  <si>
    <t>783601325</t>
  </si>
  <si>
    <t>Příprava podkladu otopných těles před provedením nátěrů článkových odmaštěním vodou ředitelným</t>
  </si>
  <si>
    <t>209234746</t>
  </si>
  <si>
    <t>121</t>
  </si>
  <si>
    <t>783601713</t>
  </si>
  <si>
    <t>Příprava podkladu armatur a kovových potrubí před provedením nátěru potrubí do DN 50 mm odmaštěním, odmašťovačem vodou ředitelným</t>
  </si>
  <si>
    <t>-204284728</t>
  </si>
  <si>
    <t>122</t>
  </si>
  <si>
    <t>783606814</t>
  </si>
  <si>
    <t>Odstranění nátěrů z otopných těles článkových okartáčováním</t>
  </si>
  <si>
    <t>1014024191</t>
  </si>
  <si>
    <t>123</t>
  </si>
  <si>
    <t>783606864</t>
  </si>
  <si>
    <t>Odstranění nátěrů z armatur a kovových potrubí potrubí do DN 50 mm okartáčováním</t>
  </si>
  <si>
    <t>377954489</t>
  </si>
  <si>
    <t>124</t>
  </si>
  <si>
    <t>783614111</t>
  </si>
  <si>
    <t>Základní nátěr otopných těles jednonásobný článkových syntetický</t>
  </si>
  <si>
    <t>-126996731</t>
  </si>
  <si>
    <t>125</t>
  </si>
  <si>
    <t>783614551</t>
  </si>
  <si>
    <t>Základní nátěr armatur a kovových potrubí jednonásobný potrubí do DN 50 mm syntetický</t>
  </si>
  <si>
    <t>-697814917</t>
  </si>
  <si>
    <t>126</t>
  </si>
  <si>
    <t>783615551</t>
  </si>
  <si>
    <t>Mezinátěr armatur a kovových potrubí potrubí do DN 50 mm syntetický standardní</t>
  </si>
  <si>
    <t>-621819323</t>
  </si>
  <si>
    <t>127</t>
  </si>
  <si>
    <t>783617117</t>
  </si>
  <si>
    <t>Krycí nátěr (email) otopných těles článkových dvojnásobný syntetický</t>
  </si>
  <si>
    <t>-998504373</t>
  </si>
  <si>
    <t>128</t>
  </si>
  <si>
    <t>783617611</t>
  </si>
  <si>
    <t>Krycí nátěr (email) armatur a kovových potrubí potrubí do DN 50 mm dvojnásobný syntetický standardní</t>
  </si>
  <si>
    <t>-29334779</t>
  </si>
  <si>
    <t>784</t>
  </si>
  <si>
    <t>Dokončovací práce - malby a tapety</t>
  </si>
  <si>
    <t>129</t>
  </si>
  <si>
    <t>784111003</t>
  </si>
  <si>
    <t>Oprášení (ometení) podkladu v místnostech výšky přes 3,80 do 5,00 m</t>
  </si>
  <si>
    <t>-1403204903</t>
  </si>
  <si>
    <t>130</t>
  </si>
  <si>
    <t>784121003</t>
  </si>
  <si>
    <t>Oškrabání malby v místnostech výšky přes 3,80 do 5,00 m</t>
  </si>
  <si>
    <t>1355318924</t>
  </si>
  <si>
    <t xml:space="preserve">Poznámka k souboru cen:_x000D_
1. Cenami souboru cen se oceňuje jakýkoli počet současně škrabaných vrstev barvy._x000D_
</t>
  </si>
  <si>
    <t>(1,4+1,4+0,77+0,075+0,075)*4*0,4+(3,35+1,35+1,35+3,35)*0,4</t>
  </si>
  <si>
    <t>(1,4+1,4+1,95+1,95)*0,4+(1,35+1,35+1,95+1,95)*0,4</t>
  </si>
  <si>
    <t>(2,85+2,85+1,8+1,8)*0,4</t>
  </si>
  <si>
    <t>131</t>
  </si>
  <si>
    <t>784121013</t>
  </si>
  <si>
    <t>Rozmývání podkladu po oškrabání malby v místnostech výšky přes 3,80 do 5,00 m</t>
  </si>
  <si>
    <t>114674</t>
  </si>
  <si>
    <t>132</t>
  </si>
  <si>
    <t>784171101</t>
  </si>
  <si>
    <t>Zakrytí nemalovaných ploch (materiál ve specifikaci) včetně pozdějšího odkrytí podlah</t>
  </si>
  <si>
    <t>1053996154</t>
  </si>
  <si>
    <t xml:space="preserve">Poznámka k souboru cen:_x000D_
1. V cenách nejsou započteny náklady na dodávku fólie, tyto se oceňují ve speifikaci.Ztratné lze stanovit ve výši 5%._x000D_
</t>
  </si>
  <si>
    <t>133</t>
  </si>
  <si>
    <t>784171113</t>
  </si>
  <si>
    <t>Zakrytí nemalovaných ploch (materiál ve specifikaci) včetně pozdějšího odkrytí svislých ploch např. stěn, oken, dveří v místnostech výšky přes 3,80 do 5,00</t>
  </si>
  <si>
    <t>1700097400</t>
  </si>
  <si>
    <t>0,6*2*2*5+0,8*2*2+0,9*2*2</t>
  </si>
  <si>
    <t>134</t>
  </si>
  <si>
    <t>58124838</t>
  </si>
  <si>
    <t>páska maskovací krepová pro malířské potřeby š 50mm</t>
  </si>
  <si>
    <t>-1347535952</t>
  </si>
  <si>
    <t>135</t>
  </si>
  <si>
    <t>58124844</t>
  </si>
  <si>
    <t>fólie pro malířské potřeby zakrývací tl 25µ 4x5m</t>
  </si>
  <si>
    <t>1774982492</t>
  </si>
  <si>
    <t>23,8*1,1 'Přepočtené koeficientem množství</t>
  </si>
  <si>
    <t>136</t>
  </si>
  <si>
    <t>784181123</t>
  </si>
  <si>
    <t>Penetrace podkladu jednonásobná hloubková akrylátová bezbarvá v místnostech výšky přes 3,80 do 5,00 m</t>
  </si>
  <si>
    <t>-1112434193</t>
  </si>
  <si>
    <t>137</t>
  </si>
  <si>
    <t>784191001</t>
  </si>
  <si>
    <t>Čištění vnitřních ploch hrubý úklid po provedení malířských prací omytím oken nebo balkonových dveří jednoduchých</t>
  </si>
  <si>
    <t>-1589642814</t>
  </si>
  <si>
    <t>138</t>
  </si>
  <si>
    <t>784191005</t>
  </si>
  <si>
    <t>Čištění vnitřních ploch hrubý úklid po provedení malířských prací omytím dveří nebo vrat</t>
  </si>
  <si>
    <t>-2132842415</t>
  </si>
  <si>
    <t>139</t>
  </si>
  <si>
    <t>784191007</t>
  </si>
  <si>
    <t>Čištění vnitřních ploch hrubý úklid po provedení malířských prací omytím podlah</t>
  </si>
  <si>
    <t>-870993067</t>
  </si>
  <si>
    <t>140</t>
  </si>
  <si>
    <t>784211103</t>
  </si>
  <si>
    <t>Malby z malířských směsí otěruvzdorných za mokra dvojnásobné, bílé za mokra otěruvzdorné výborně v místnostech výšky přes 3,80 do 5,00 m</t>
  </si>
  <si>
    <t>-946175360</t>
  </si>
  <si>
    <t>(1,4+1,4+0,77+0,075+0,075)*4*1,9+(3,35+1,35+1,35+3,35)*1,9+2,85*3,35</t>
  </si>
  <si>
    <t>(1,4+1,4+1,95+1,95)*1,9+(1,35+1,35+1,95+1,95)*1,9+1,95*2,85</t>
  </si>
  <si>
    <t>(2,85+2,85+1,8+1,8)*1,9+1,8*2,85</t>
  </si>
  <si>
    <t>VON - Vedlejší a ostatní náklady</t>
  </si>
  <si>
    <t>VRN - Vedlejší rozpočtové náklady</t>
  </si>
  <si>
    <t xml:space="preserve">    O02 - Ostatní náklady</t>
  </si>
  <si>
    <t xml:space="preserve">    0 - Vedlejší rozpočtové náklady</t>
  </si>
  <si>
    <t>VRN</t>
  </si>
  <si>
    <t>Vedlejší rozpočtové náklady</t>
  </si>
  <si>
    <t>O02</t>
  </si>
  <si>
    <t>Ostatní náklady</t>
  </si>
  <si>
    <t>013254X00</t>
  </si>
  <si>
    <t>Projektová dokumentace skutečného provedení stavby bude objednateli předána 2x (dvakrát) v písemné formě a dále 1x (jedenkrát) ve formě elektronické na CD v požadovaných formátech a bude zpracována v souladu s platnou legislativou v požadovaných formátech.</t>
  </si>
  <si>
    <t>1024</t>
  </si>
  <si>
    <t>2093783390</t>
  </si>
  <si>
    <t>013254X01</t>
  </si>
  <si>
    <t>Výrobní a dílenská dokumentace</t>
  </si>
  <si>
    <t>-842971420</t>
  </si>
  <si>
    <t>043103X00</t>
  </si>
  <si>
    <t>Zkoušky, atesty a revize _x000D_
Náklady na zajištění všech nezbytných zkoušek, atestů a revizí podle platných právních předpisů, kterými bude prokázáno dosažení předepsané kvality a předepsaných technických parametrů díla</t>
  </si>
  <si>
    <t>337223185</t>
  </si>
  <si>
    <t>043194X00</t>
  </si>
  <si>
    <t>Fotodokumentace prováděného díla_x000D_
Zajištění průběžné fotodokumentace provádění díla – zhotovitel zajistí a předá objednateli průběžnou fotodokumentaci realizace díla v 1 digitálním vyhotovení. Fotodokumentace bude dokladovat průběh díla a bude zejména dokumentovat části stavby a konstrukce před jejich zakrytím</t>
  </si>
  <si>
    <t>1364980629</t>
  </si>
  <si>
    <t>045002X00</t>
  </si>
  <si>
    <t>Koordinační a kompletační činnost_x000D_
Náklady na zajištění koordinační činnosti poddodavatelů zhotovitele, zajištění a provedení všech nezbytných opatření organizačního a stavebně technologického charakteru k řádnému provedení předmětu díla a předání všech dokladů o dokončené stavbě.</t>
  </si>
  <si>
    <t>-452589069</t>
  </si>
  <si>
    <t>031103X00</t>
  </si>
  <si>
    <t xml:space="preserve">Vybudování, provoz, údržba a odstranění zařízení staveniště_x000D_
Náklady na vybudování a zajištění zařízení staveniště a jeho provoz, údržbu a likvidaci v souladu s platnými právními předpisy; zřízení staveništních přípojek energií (vody a energie), jejich měření, provoz, údržba, úhrada a likvidace; náklady na úpravu povrchů po odstranění zařízení staveniště a úklid ploch, na kterých bylo zařízení staveniště provozováno a uvedení místa zařízení staveniště do původního stavu; dodávka, skladování, správa, zabudování a montáž veškerých dílů a materiálů a zařízení týkající se veřejné zakázky. Náklady na vybavení objektů zařízení staveniště a odstranění objektů zařízení staveniště včetně odvozu. Náklady na vhodné zabezpečení staveniště. </t>
  </si>
  <si>
    <t>1121671890</t>
  </si>
  <si>
    <t>061103X00</t>
  </si>
  <si>
    <t>Provozní a územní vlivy _x000D_
Činnost investora případně třetích osob, která ruší hladký průběh stavební činnosti (výstavby, rekonstrukce apod.), náklady vznikklé z důvodů ztíženého pohybu vozidel při husté dopravě ve městech nebo omezeného vjezdu vozidel do center velkoměst, historických center apod. a náklady v případě individualizace dopravních nákladů, práce ve škodlivém prstředí (např. kanalizace)a se škodlivými materiály (např. asfaltérské práce)</t>
  </si>
  <si>
    <t>1461928268</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</si>
  <si>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</si>
  <si>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</si>
  <si>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</si>
  <si>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</si>
  <si>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i/>
        <sz val="8"/>
        <rFont val="Arial CE"/>
        <charset val="238"/>
      </rPr>
      <t xml:space="preserve">Rekapitulace stavby </t>
    </r>
    <r>
      <rPr>
        <sz val="8"/>
        <rFont val="Arial CE"/>
        <charset val="238"/>
      </rPr>
      <t>obsahuje sestavu Rekapitulace stavby a Rekapitulace objektů stavby a soupisů prací.</t>
    </r>
  </si>
  <si>
    <r>
      <t xml:space="preserve">V sestavě </t>
    </r>
    <r>
      <rPr>
        <b/>
        <sz val="8"/>
        <rFont val="Arial CE"/>
        <charset val="238"/>
      </rPr>
      <t>Rekapitulace stavby</t>
    </r>
    <r>
      <rPr>
        <sz val="8"/>
        <rFont val="Arial CE"/>
        <charset val="238"/>
      </rPr>
      <t xml:space="preserve"> jsou uvedeny informace identifikující předmět veřejné zakázky na stavební práce, KSO, CC-CZ, CZ-CPV, CZ-CPA a rekapitulaci </t>
    </r>
  </si>
  <si>
    <t>celkové nabídkové ceny uchazeče.</t>
  </si>
  <si>
    <t xml:space="preserve">Termínem "uchazeč" (resp. zhotovitel) se myslí "účastník zadávacího řízení" ve smyslu zákona o zadávání veřejných zakázek. </t>
  </si>
  <si>
    <r>
      <t xml:space="preserve">V sestavě </t>
    </r>
    <r>
      <rPr>
        <b/>
        <sz val="8"/>
        <rFont val="Arial CE"/>
        <charset val="238"/>
      </rPr>
      <t>Rekapitulace objektů stavby a soupisů prací</t>
    </r>
    <r>
      <rPr>
        <sz val="8"/>
        <rFont val="Arial CE"/>
        <charset val="238"/>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</si>
  <si>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</si>
  <si>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</si>
  <si>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</si>
  <si>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</si>
  <si>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</si>
  <si>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</si>
  <si>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</si>
  <si>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OST</t>
  </si>
  <si>
    <t>Ostatní</t>
  </si>
  <si>
    <t>Soupis</t>
  </si>
  <si>
    <t>Soupis prací pro daný typ objektu</t>
  </si>
  <si>
    <r>
      <rPr>
        <i/>
        <sz val="8"/>
        <rFont val="Arial CE"/>
        <charset val="238"/>
      </rPr>
      <t xml:space="preserve">Soupis prací </t>
    </r>
    <r>
      <rPr>
        <sz val="8"/>
        <rFont val="Arial CE"/>
        <charset val="238"/>
      </rPr>
      <t>pro jednotlivé objekty obsahuje sestavy Krycí list soupisu prací, Rekapitulace členění soupisu prací, Soupis prací. Za soupis prací může být považován</t>
    </r>
  </si>
  <si>
    <t>i objekt stavby v případě, že neobsahuje podřízenou zakázku.</t>
  </si>
  <si>
    <r>
      <rPr>
        <b/>
        <sz val="8"/>
        <rFont val="Arial CE"/>
        <charset val="238"/>
      </rPr>
      <t>Krycí list soupisu</t>
    </r>
    <r>
      <rPr>
        <sz val="8"/>
        <rFont val="Arial CE"/>
        <charset val="238"/>
      </rPr>
      <t xml:space="preserve"> obsahuje rekapitulaci informací o předmětu veřejné zakázky ze sestavy Rekapitulace stavby, informaci o zařazení objektu do KSO, </t>
    </r>
  </si>
  <si>
    <t>CC-CZ, CZ-CPV, CZ-CPA a rekapitulaci celkové nabídkové ceny uchazeče za aktuální soupis prací.</t>
  </si>
  <si>
    <r>
      <rPr>
        <b/>
        <sz val="8"/>
        <rFont val="Arial CE"/>
        <charset val="238"/>
      </rPr>
      <t>Rekapitulace členění soupisu prací</t>
    </r>
    <r>
      <rPr>
        <sz val="8"/>
        <rFont val="Arial CE"/>
        <charset val="238"/>
      </rPr>
      <t xml:space="preserve"> obsahuje rekapitulaci soupisu prací ve všech úrovních členění soupisu tak, jak byla tato členění použita (např. </t>
    </r>
  </si>
  <si>
    <t>stavební díly, funkční díly, případně jiné členění) s rekapitulací nabídkové ceny.</t>
  </si>
  <si>
    <r>
      <rPr>
        <b/>
        <sz val="8"/>
        <rFont val="Arial CE"/>
        <charset val="238"/>
      </rPr>
      <t xml:space="preserve">Soupis prací </t>
    </r>
    <r>
      <rPr>
        <sz val="8"/>
        <rFont val="Arial CE"/>
        <charset val="238"/>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</si>
  <si>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</si>
  <si>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</si>
  <si>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</si>
  <si>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</si>
  <si>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Typ položky: K - konstrukce, M - materiál, PP - plný popis, PSC - poznámka k souboru cen,  P - poznámka k položce, VV - výkaz výměr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</si>
  <si>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</si>
  <si>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</si>
  <si>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</si>
  <si>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</si>
  <si>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</si>
  <si>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</si>
  <si>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</si>
  <si>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</si>
  <si>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</si>
  <si>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</si>
  <si>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</si>
  <si>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</si>
  <si>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</si>
  <si>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</si>
  <si>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</si>
  <si>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</si>
  <si>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</si>
  <si>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</si>
  <si>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</si>
  <si>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</si>
  <si>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</si>
  <si>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</si>
  <si>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</si>
  <si>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měla by být všechna tato pole vyplněna nenulovými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</si>
  <si>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</si>
  <si>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</si>
  <si>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</si>
  <si>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</si>
  <si>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v tomto případě by měl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</si>
  <si>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</si>
  <si>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Obě pole - J.materiál, J.Montáž u jedné položky by však neměly být vyplněny nulou.</t>
  </si>
  <si>
    <t>Rekapitulace stavby</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</si>
  <si>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</si>
  <si>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</si>
  <si>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</si>
  <si>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</si>
  <si>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</si>
  <si>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</si>
  <si>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</si>
  <si>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</si>
  <si>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</si>
  <si>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</si>
  <si>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</si>
  <si>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</si>
  <si>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</si>
  <si>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</si>
  <si>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</si>
  <si>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</si>
  <si>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</si>
  <si>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</si>
  <si>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</si>
  <si>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</si>
  <si>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</si>
  <si>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</si>
  <si>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</si>
  <si>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</si>
  <si>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</si>
  <si>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</si>
  <si>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</si>
  <si>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</si>
  <si>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</si>
  <si>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</si>
  <si>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</si>
  <si>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</si>
  <si>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</si>
  <si>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</si>
  <si>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</si>
  <si>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</si>
  <si>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</si>
  <si>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</si>
  <si>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</si>
  <si>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</si>
  <si>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</si>
  <si>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</si>
  <si>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</si>
  <si>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</si>
  <si>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</si>
  <si>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</si>
  <si>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</si>
  <si>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</si>
  <si>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</si>
  <si>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</si>
  <si>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</si>
  <si>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</si>
  <si>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</si>
  <si>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</si>
  <si>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</si>
  <si>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</si>
  <si>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</si>
  <si>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</si>
  <si>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</si>
  <si>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</si>
  <si>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</si>
  <si>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</si>
  <si>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</si>
  <si>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</si>
  <si>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</si>
  <si>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</si>
  <si>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</si>
  <si>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</si>
  <si>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</si>
  <si>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</si>
  <si>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</si>
  <si>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</si>
  <si>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</si>
  <si>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</si>
  <si>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</si>
  <si>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</si>
  <si>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</si>
  <si>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</si>
  <si>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</si>
  <si>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</si>
  <si>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</si>
  <si>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</si>
  <si>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</si>
  <si>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</si>
  <si>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</si>
  <si>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</si>
  <si>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</si>
  <si>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</si>
  <si>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</si>
  <si>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</si>
  <si>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</si>
  <si>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</si>
  <si>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</si>
  <si>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</si>
  <si>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</si>
  <si>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</si>
  <si>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</si>
  <si>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</si>
  <si>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</si>
  <si>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</si>
  <si>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</si>
  <si>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</si>
  <si>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</si>
  <si>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</si>
  <si>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</si>
  <si>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</si>
  <si>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</si>
  <si>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</si>
  <si>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</si>
  <si>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</si>
  <si>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</si>
  <si>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</si>
  <si>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</si>
  <si>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</si>
  <si>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</si>
  <si>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Položka typu HSV</t>
  </si>
  <si>
    <t>Položka typu PSV</t>
  </si>
  <si>
    <t>Položka typu M</t>
  </si>
  <si>
    <t>Položka typu 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</si>
</sst>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dd\.mm\.yyyy"/>
    <numFmt numFmtId="166" formatCode="#,##0.00000"/>
    <numFmt numFmtId="167" formatCode="#,##0.000"/>
  </numFmts>
  <fonts count="47">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505050"/>
      <name val="Arial CE"/>
    </font>
    <font>
      <sz val="8"/>
      <color rgb="FFFF0000"/>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i/>
      <sz val="7"/>
      <color rgb="FF969696"/>
      <name val="Arial CE"/>
    </font>
    <font>
      <i/>
      <sz val="9"/>
      <color rgb="FF0000FF"/>
      <name val="Arial CE"/>
    </font>
    <font>
      <i/>
      <sz val="8"/>
      <color rgb="FF0000FF"/>
      <name val="Arial CE"/>
    </font>
    <font>
      <sz val="8"/>
      <name val="Trebuchet MS"/>
      <charset val="238"/>
    </font>
    <font>
      <b/>
      <sz val="16"/>
      <name val="Trebuchet MS"/>
      <charset val="238"/>
    </font>
    <font>
      <b/>
      <sz val="11"/>
      <name val="Trebuchet MS"/>
      <charset val="238"/>
    </font>
    <font>
      <sz val="8"/>
      <name val="Arial CE"/>
      <charset val="238"/>
    </font>
    <font>
      <sz val="9"/>
      <name val="Trebuchet MS"/>
      <charset val="238"/>
    </font>
    <font>
      <sz val="10"/>
      <name val="Trebuchet MS"/>
      <charset val="238"/>
    </font>
    <font>
      <sz val="11"/>
      <name val="Trebuchet MS"/>
      <charset val="238"/>
    </font>
    <font>
      <b/>
      <sz val="9"/>
      <name val="Trebuchet MS"/>
      <charset val="238"/>
    </font>
    <font>
      <b/>
      <sz val="8"/>
      <name val="Arial CE"/>
      <charset val="238"/>
    </font>
    <font>
      <u/>
      <sz val="11"/>
      <color theme="10"/>
      <name val="Calibri"/>
      <scheme val="minor"/>
    </font>
    <font>
      <i/>
      <sz val="8"/>
      <name val="Arial CE"/>
      <charset val="238"/>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32">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45" fillId="0" borderId="0" applyNumberFormat="0" applyFill="0" applyBorder="0" applyAlignment="0" applyProtection="0"/>
  </cellStyleXfs>
  <cellXfs count="370">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0" fillId="0" borderId="0" xfId="0" applyAlignment="1">
      <alignment horizontal="center" vertical="center"/>
    </xf>
    <xf numFmtId="0" fontId="11" fillId="0" borderId="0" xfId="0" applyFont="1" applyAlignment="1">
      <alignment horizontal="left" vertical="center"/>
    </xf>
    <xf numFmtId="0" fontId="0" fillId="0" borderId="0" xfId="0" applyFont="1" applyAlignment="1">
      <alignment horizontal="left" vertical="center"/>
    </xf>
    <xf numFmtId="0" fontId="0" fillId="0" borderId="2" xfId="0" applyBorder="1" applyProtection="1"/>
    <xf numFmtId="0" fontId="0" fillId="0" borderId="3" xfId="0" applyBorder="1" applyProtection="1"/>
    <xf numFmtId="0" fontId="0" fillId="0" borderId="4" xfId="0" applyBorder="1"/>
    <xf numFmtId="0" fontId="0" fillId="0" borderId="4" xfId="0" applyBorder="1" applyProtection="1"/>
    <xf numFmtId="0" fontId="0" fillId="0" borderId="0" xfId="0" applyProtection="1"/>
    <xf numFmtId="0" fontId="12" fillId="0" borderId="0" xfId="0" applyFont="1" applyAlignment="1" applyProtection="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3" fillId="0" borderId="0" xfId="0" applyFont="1" applyAlignment="1" applyProtection="1">
      <alignment horizontal="left" vertical="top"/>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0" fontId="2" fillId="0" borderId="0" xfId="0" applyFont="1" applyAlignment="1" applyProtection="1">
      <alignment horizontal="left" vertical="center" wrapText="1"/>
    </xf>
    <xf numFmtId="0" fontId="0" fillId="0" borderId="5" xfId="0" applyBorder="1" applyProtection="1"/>
    <xf numFmtId="0" fontId="0" fillId="0" borderId="0" xfId="0" applyFont="1" applyAlignment="1">
      <alignment vertical="center"/>
    </xf>
    <xf numFmtId="0" fontId="0" fillId="0" borderId="4" xfId="0" applyFont="1" applyBorder="1" applyAlignment="1" applyProtection="1">
      <alignment vertical="center"/>
    </xf>
    <xf numFmtId="0" fontId="0" fillId="0" borderId="0" xfId="0" applyFont="1" applyAlignment="1" applyProtection="1">
      <alignment vertical="center"/>
    </xf>
    <xf numFmtId="0" fontId="16" fillId="0" borderId="6" xfId="0" applyFont="1" applyBorder="1" applyAlignment="1" applyProtection="1">
      <alignment horizontal="left" vertical="center"/>
    </xf>
    <xf numFmtId="0" fontId="0" fillId="0" borderId="6" xfId="0" applyFont="1" applyBorder="1" applyAlignment="1" applyProtection="1">
      <alignment vertical="center"/>
    </xf>
    <xf numFmtId="0" fontId="0" fillId="0" borderId="4" xfId="0" applyFont="1" applyBorder="1" applyAlignment="1">
      <alignment vertical="center"/>
    </xf>
    <xf numFmtId="0" fontId="1" fillId="0" borderId="4" xfId="0" applyFont="1" applyBorder="1" applyAlignment="1" applyProtection="1">
      <alignment vertical="center"/>
    </xf>
    <xf numFmtId="0" fontId="1" fillId="0" borderId="0" xfId="0" applyFont="1" applyAlignment="1" applyProtection="1">
      <alignment vertical="center"/>
    </xf>
    <xf numFmtId="0" fontId="1" fillId="0" borderId="4" xfId="0" applyFont="1" applyBorder="1" applyAlignment="1">
      <alignment vertical="center"/>
    </xf>
    <xf numFmtId="0" fontId="0" fillId="3" borderId="0" xfId="0" applyFont="1" applyFill="1" applyAlignment="1" applyProtection="1">
      <alignment vertical="center"/>
    </xf>
    <xf numFmtId="0" fontId="4" fillId="3" borderId="7" xfId="0" applyFont="1" applyFill="1" applyBorder="1" applyAlignment="1" applyProtection="1">
      <alignment horizontal="left" vertical="center"/>
    </xf>
    <xf numFmtId="0" fontId="0" fillId="3" borderId="8" xfId="0" applyFont="1" applyFill="1" applyBorder="1" applyAlignment="1" applyProtection="1">
      <alignment vertical="center"/>
    </xf>
    <xf numFmtId="0" fontId="4" fillId="3" borderId="8" xfId="0" applyFont="1" applyFill="1" applyBorder="1" applyAlignment="1" applyProtection="1">
      <alignment horizontal="center" vertical="center"/>
    </xf>
    <xf numFmtId="0" fontId="0" fillId="0" borderId="10" xfId="0" applyFont="1" applyBorder="1" applyAlignment="1" applyProtection="1">
      <alignment vertical="center"/>
    </xf>
    <xf numFmtId="0" fontId="0" fillId="0" borderId="11" xfId="0"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2" fillId="0" borderId="4" xfId="0" applyFont="1" applyBorder="1" applyAlignment="1" applyProtection="1">
      <alignment vertical="center"/>
    </xf>
    <xf numFmtId="0" fontId="2" fillId="0" borderId="0" xfId="0" applyFont="1" applyAlignment="1" applyProtection="1">
      <alignment vertical="center"/>
    </xf>
    <xf numFmtId="0" fontId="2" fillId="0" borderId="4" xfId="0" applyFont="1" applyBorder="1" applyAlignment="1">
      <alignment vertical="center"/>
    </xf>
    <xf numFmtId="0" fontId="3" fillId="0" borderId="4"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4" xfId="0" applyFont="1" applyBorder="1" applyAlignment="1">
      <alignment vertical="center"/>
    </xf>
    <xf numFmtId="0" fontId="16" fillId="0" borderId="0" xfId="0" applyFont="1" applyAlignment="1" applyProtection="1">
      <alignment vertical="center"/>
    </xf>
    <xf numFmtId="165" fontId="2" fillId="0" borderId="0" xfId="0" applyNumberFormat="1" applyFont="1" applyAlignment="1" applyProtection="1">
      <alignment horizontal="left" vertical="center"/>
    </xf>
    <xf numFmtId="0" fontId="0" fillId="0" borderId="13" xfId="0" applyBorder="1" applyAlignment="1">
      <alignment vertical="center"/>
    </xf>
    <xf numFmtId="0" fontId="0" fillId="0" borderId="14" xfId="0" applyBorder="1" applyAlignment="1">
      <alignment vertical="center"/>
    </xf>
    <xf numFmtId="0" fontId="0" fillId="0" borderId="0" xfId="0" applyFont="1" applyBorder="1" applyAlignment="1">
      <alignment vertical="center"/>
    </xf>
    <xf numFmtId="0" fontId="0" fillId="0" borderId="16" xfId="0" applyFont="1" applyBorder="1" applyAlignment="1">
      <alignment vertical="center"/>
    </xf>
    <xf numFmtId="0" fontId="0" fillId="0" borderId="0" xfId="0" applyFont="1" applyBorder="1" applyAlignment="1" applyProtection="1">
      <alignment vertical="center"/>
    </xf>
    <xf numFmtId="0" fontId="0" fillId="0" borderId="16" xfId="0" applyFont="1" applyBorder="1" applyAlignment="1" applyProtection="1">
      <alignment vertical="center"/>
    </xf>
    <xf numFmtId="0" fontId="0" fillId="4" borderId="8" xfId="0" applyFont="1" applyFill="1" applyBorder="1" applyAlignment="1" applyProtection="1">
      <alignment vertical="center"/>
    </xf>
    <xf numFmtId="0" fontId="20" fillId="4" borderId="9" xfId="0" applyFont="1" applyFill="1" applyBorder="1" applyAlignment="1" applyProtection="1">
      <alignment horizontal="center" vertical="center"/>
    </xf>
    <xf numFmtId="0" fontId="21" fillId="0" borderId="17" xfId="0" applyFont="1" applyBorder="1" applyAlignment="1" applyProtection="1">
      <alignment horizontal="center" vertical="center" wrapText="1"/>
    </xf>
    <xf numFmtId="0" fontId="21" fillId="0" borderId="18" xfId="0" applyFont="1" applyBorder="1" applyAlignment="1" applyProtection="1">
      <alignment horizontal="center" vertical="center" wrapText="1"/>
    </xf>
    <xf numFmtId="0" fontId="21" fillId="0" borderId="19" xfId="0" applyFont="1" applyBorder="1" applyAlignment="1" applyProtection="1">
      <alignment horizontal="center" vertical="center" wrapText="1"/>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0" fillId="0" borderId="14" xfId="0" applyFont="1" applyBorder="1" applyAlignment="1" applyProtection="1">
      <alignment vertical="center"/>
    </xf>
    <xf numFmtId="0" fontId="4" fillId="0" borderId="4" xfId="0" applyFont="1" applyBorder="1" applyAlignment="1" applyProtection="1">
      <alignment vertical="center"/>
    </xf>
    <xf numFmtId="0" fontId="22" fillId="0" borderId="0" xfId="0" applyFont="1" applyAlignment="1" applyProtection="1">
      <alignment horizontal="left" vertical="center"/>
    </xf>
    <xf numFmtId="0" fontId="22" fillId="0" borderId="0" xfId="0" applyFont="1" applyAlignment="1" applyProtection="1">
      <alignment vertical="center"/>
    </xf>
    <xf numFmtId="4" fontId="22"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4" xfId="0" applyFont="1" applyBorder="1" applyAlignment="1">
      <alignment vertical="center"/>
    </xf>
    <xf numFmtId="4" fontId="18" fillId="0" borderId="15" xfId="0" applyNumberFormat="1" applyFont="1" applyBorder="1" applyAlignment="1" applyProtection="1">
      <alignment vertical="center"/>
    </xf>
    <xf numFmtId="4" fontId="18" fillId="0" borderId="0" xfId="0" applyNumberFormat="1" applyFont="1" applyBorder="1" applyAlignment="1" applyProtection="1">
      <alignment vertical="center"/>
    </xf>
    <xf numFmtId="166" fontId="18" fillId="0" borderId="0" xfId="0" applyNumberFormat="1" applyFont="1" applyBorder="1" applyAlignment="1" applyProtection="1">
      <alignment vertical="center"/>
    </xf>
    <xf numFmtId="4" fontId="18" fillId="0" borderId="16" xfId="0" applyNumberFormat="1" applyFont="1" applyBorder="1" applyAlignment="1" applyProtection="1">
      <alignment vertical="center"/>
    </xf>
    <xf numFmtId="0" fontId="4" fillId="0" borderId="0" xfId="0" applyFont="1" applyAlignment="1">
      <alignment horizontal="left" vertical="center"/>
    </xf>
    <xf numFmtId="0" fontId="23" fillId="0" borderId="0" xfId="0" applyFont="1" applyAlignment="1">
      <alignment horizontal="left" vertical="center"/>
    </xf>
    <xf numFmtId="0" fontId="24" fillId="0" borderId="0" xfId="1" applyFont="1" applyAlignment="1">
      <alignment horizontal="center" vertical="center"/>
    </xf>
    <xf numFmtId="0" fontId="5" fillId="0" borderId="4" xfId="0" applyFont="1" applyBorder="1" applyAlignment="1" applyProtection="1">
      <alignment vertical="center"/>
    </xf>
    <xf numFmtId="0" fontId="25" fillId="0" borderId="0" xfId="0" applyFont="1" applyAlignment="1" applyProtection="1">
      <alignment vertical="center"/>
    </xf>
    <xf numFmtId="0" fontId="26" fillId="0" borderId="0" xfId="0" applyFont="1" applyAlignment="1" applyProtection="1">
      <alignment vertical="center"/>
    </xf>
    <xf numFmtId="0" fontId="3" fillId="0" borderId="0" xfId="0" applyFont="1" applyAlignment="1" applyProtection="1">
      <alignment horizontal="center" vertical="center"/>
    </xf>
    <xf numFmtId="0" fontId="5" fillId="0" borderId="4" xfId="0" applyFont="1" applyBorder="1" applyAlignment="1">
      <alignment vertical="center"/>
    </xf>
    <xf numFmtId="4" fontId="27" fillId="0" borderId="15" xfId="0" applyNumberFormat="1" applyFont="1" applyBorder="1" applyAlignment="1" applyProtection="1">
      <alignment vertical="center"/>
    </xf>
    <xf numFmtId="4" fontId="27" fillId="0" borderId="0" xfId="0" applyNumberFormat="1" applyFont="1" applyBorder="1" applyAlignment="1" applyProtection="1">
      <alignment vertical="center"/>
    </xf>
    <xf numFmtId="166" fontId="27" fillId="0" borderId="0" xfId="0" applyNumberFormat="1" applyFont="1" applyBorder="1" applyAlignment="1" applyProtection="1">
      <alignment vertical="center"/>
    </xf>
    <xf numFmtId="4" fontId="27" fillId="0" borderId="16" xfId="0" applyNumberFormat="1" applyFont="1" applyBorder="1" applyAlignment="1" applyProtection="1">
      <alignment vertical="center"/>
    </xf>
    <xf numFmtId="0" fontId="5" fillId="0" borderId="0" xfId="0" applyFont="1" applyAlignment="1">
      <alignment horizontal="left" vertical="center"/>
    </xf>
    <xf numFmtId="4" fontId="27" fillId="0" borderId="20" xfId="0" applyNumberFormat="1" applyFont="1" applyBorder="1" applyAlignment="1" applyProtection="1">
      <alignment vertical="center"/>
    </xf>
    <xf numFmtId="4" fontId="27" fillId="0" borderId="21" xfId="0" applyNumberFormat="1" applyFont="1" applyBorder="1" applyAlignment="1" applyProtection="1">
      <alignment vertical="center"/>
    </xf>
    <xf numFmtId="166" fontId="27" fillId="0" borderId="21" xfId="0" applyNumberFormat="1" applyFont="1" applyBorder="1" applyAlignment="1" applyProtection="1">
      <alignment vertical="center"/>
    </xf>
    <xf numFmtId="4" fontId="27" fillId="0" borderId="22" xfId="0" applyNumberFormat="1" applyFont="1" applyBorder="1" applyAlignment="1" applyProtection="1">
      <alignment vertical="center"/>
    </xf>
    <xf numFmtId="0" fontId="0" fillId="0" borderId="2" xfId="0" applyBorder="1"/>
    <xf numFmtId="0" fontId="0" fillId="0" borderId="3" xfId="0" applyBorder="1"/>
    <xf numFmtId="0" fontId="12" fillId="0" borderId="0" xfId="0" applyFont="1" applyAlignment="1">
      <alignment horizontal="left" vertical="center"/>
    </xf>
    <xf numFmtId="0" fontId="28" fillId="0" borderId="0" xfId="0" applyFont="1" applyAlignment="1">
      <alignment horizontal="left" vertical="center"/>
    </xf>
    <xf numFmtId="0" fontId="1" fillId="0" borderId="0" xfId="0" applyFont="1" applyAlignment="1">
      <alignment horizontal="left" vertical="center"/>
    </xf>
    <xf numFmtId="0" fontId="0" fillId="0" borderId="4" xfId="0" applyBorder="1" applyAlignment="1">
      <alignment vertical="center"/>
    </xf>
    <xf numFmtId="0" fontId="2" fillId="0" borderId="0" xfId="0" applyFont="1" applyAlignment="1">
      <alignment horizontal="left" vertical="center"/>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4" xfId="0" applyFont="1" applyBorder="1" applyAlignment="1">
      <alignment vertical="center" wrapText="1"/>
    </xf>
    <xf numFmtId="0" fontId="0" fillId="0" borderId="4" xfId="0" applyBorder="1" applyAlignment="1">
      <alignment vertical="center" wrapText="1"/>
    </xf>
    <xf numFmtId="0" fontId="0" fillId="0" borderId="13" xfId="0" applyFont="1" applyBorder="1" applyAlignment="1">
      <alignment vertical="center"/>
    </xf>
    <xf numFmtId="0" fontId="16" fillId="0" borderId="0" xfId="0" applyFont="1" applyAlignment="1">
      <alignment horizontal="left" vertical="center"/>
    </xf>
    <xf numFmtId="4" fontId="22" fillId="0" borderId="0" xfId="0" applyNumberFormat="1" applyFont="1" applyAlignment="1">
      <alignment vertical="center"/>
    </xf>
    <xf numFmtId="0" fontId="1" fillId="0" borderId="0" xfId="0" applyFont="1" applyAlignment="1">
      <alignment horizontal="right" vertical="center"/>
    </xf>
    <xf numFmtId="0" fontId="19"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ont="1" applyFill="1" applyAlignment="1">
      <alignment vertical="center"/>
    </xf>
    <xf numFmtId="0" fontId="4" fillId="4" borderId="7" xfId="0" applyFont="1" applyFill="1" applyBorder="1" applyAlignment="1">
      <alignment horizontal="left" vertical="center"/>
    </xf>
    <xf numFmtId="0" fontId="0" fillId="4" borderId="8" xfId="0" applyFont="1" applyFill="1" applyBorder="1" applyAlignment="1">
      <alignment vertical="center"/>
    </xf>
    <xf numFmtId="0" fontId="4" fillId="4" borderId="8" xfId="0" applyFont="1" applyFill="1" applyBorder="1" applyAlignment="1">
      <alignment horizontal="right" vertical="center"/>
    </xf>
    <xf numFmtId="0" fontId="4" fillId="4" borderId="8" xfId="0" applyFont="1" applyFill="1" applyBorder="1" applyAlignment="1">
      <alignment horizontal="center" vertical="center"/>
    </xf>
    <xf numFmtId="4" fontId="4" fillId="4" borderId="8" xfId="0" applyNumberFormat="1" applyFont="1" applyFill="1" applyBorder="1" applyAlignment="1">
      <alignment vertical="center"/>
    </xf>
    <xf numFmtId="0" fontId="0" fillId="4" borderId="9" xfId="0" applyFont="1" applyFill="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20" fillId="4" borderId="0" xfId="0" applyFont="1" applyFill="1" applyAlignment="1" applyProtection="1">
      <alignment horizontal="left" vertical="center"/>
    </xf>
    <xf numFmtId="0" fontId="0" fillId="4" borderId="0" xfId="0" applyFont="1" applyFill="1" applyAlignment="1" applyProtection="1">
      <alignment vertical="center"/>
    </xf>
    <xf numFmtId="0" fontId="20" fillId="4" borderId="0" xfId="0" applyFont="1" applyFill="1" applyAlignment="1" applyProtection="1">
      <alignment horizontal="right" vertical="center"/>
    </xf>
    <xf numFmtId="0" fontId="29" fillId="0" borderId="0" xfId="0" applyFont="1" applyAlignment="1" applyProtection="1">
      <alignment horizontal="left" vertical="center"/>
    </xf>
    <xf numFmtId="0" fontId="6" fillId="0" borderId="4" xfId="0" applyFont="1" applyBorder="1" applyAlignment="1" applyProtection="1">
      <alignment vertical="center"/>
    </xf>
    <xf numFmtId="0" fontId="6" fillId="0" borderId="0" xfId="0" applyFont="1" applyAlignment="1" applyProtection="1">
      <alignment vertical="center"/>
    </xf>
    <xf numFmtId="0" fontId="6" fillId="0" borderId="21" xfId="0" applyFont="1" applyBorder="1" applyAlignment="1" applyProtection="1">
      <alignment horizontal="left" vertical="center"/>
    </xf>
    <xf numFmtId="0" fontId="6" fillId="0" borderId="21" xfId="0" applyFont="1" applyBorder="1" applyAlignment="1" applyProtection="1">
      <alignment vertical="center"/>
    </xf>
    <xf numFmtId="4" fontId="6" fillId="0" borderId="21" xfId="0" applyNumberFormat="1" applyFont="1" applyBorder="1" applyAlignment="1" applyProtection="1">
      <alignment vertical="center"/>
    </xf>
    <xf numFmtId="0" fontId="6" fillId="0" borderId="4" xfId="0" applyFont="1" applyBorder="1" applyAlignment="1">
      <alignment vertical="center"/>
    </xf>
    <xf numFmtId="0" fontId="7" fillId="0" borderId="4" xfId="0" applyFont="1" applyBorder="1" applyAlignment="1" applyProtection="1">
      <alignment vertical="center"/>
    </xf>
    <xf numFmtId="0" fontId="7" fillId="0" borderId="0" xfId="0" applyFont="1" applyAlignment="1" applyProtection="1">
      <alignment vertical="center"/>
    </xf>
    <xf numFmtId="0" fontId="7" fillId="0" borderId="21" xfId="0" applyFont="1" applyBorder="1" applyAlignment="1" applyProtection="1">
      <alignment horizontal="left" vertical="center"/>
    </xf>
    <xf numFmtId="0" fontId="7" fillId="0" borderId="21" xfId="0" applyFont="1" applyBorder="1" applyAlignment="1" applyProtection="1">
      <alignment vertical="center"/>
    </xf>
    <xf numFmtId="4" fontId="7" fillId="0" borderId="21" xfId="0" applyNumberFormat="1" applyFont="1" applyBorder="1" applyAlignment="1" applyProtection="1">
      <alignment vertical="center"/>
    </xf>
    <xf numFmtId="0" fontId="7" fillId="0" borderId="4" xfId="0" applyFont="1" applyBorder="1" applyAlignment="1">
      <alignment vertical="center"/>
    </xf>
    <xf numFmtId="0" fontId="0" fillId="0" borderId="0" xfId="0" applyFont="1" applyAlignment="1">
      <alignment horizontal="center" vertical="center" wrapText="1"/>
    </xf>
    <xf numFmtId="0" fontId="0" fillId="0" borderId="4" xfId="0" applyFont="1" applyBorder="1" applyAlignment="1" applyProtection="1">
      <alignment horizontal="center" vertical="center" wrapText="1"/>
    </xf>
    <xf numFmtId="0" fontId="20" fillId="4" borderId="17" xfId="0" applyFont="1" applyFill="1" applyBorder="1" applyAlignment="1" applyProtection="1">
      <alignment horizontal="center" vertical="center" wrapText="1"/>
    </xf>
    <xf numFmtId="0" fontId="20" fillId="4" borderId="18" xfId="0" applyFont="1" applyFill="1" applyBorder="1" applyAlignment="1" applyProtection="1">
      <alignment horizontal="center" vertical="center" wrapText="1"/>
    </xf>
    <xf numFmtId="0" fontId="20" fillId="4" borderId="19" xfId="0" applyFont="1" applyFill="1" applyBorder="1" applyAlignment="1" applyProtection="1">
      <alignment horizontal="center" vertical="center" wrapText="1"/>
    </xf>
    <xf numFmtId="0" fontId="0" fillId="0" borderId="4" xfId="0" applyBorder="1" applyAlignment="1">
      <alignment horizontal="center" vertical="center" wrapText="1"/>
    </xf>
    <xf numFmtId="4" fontId="22" fillId="0" borderId="0" xfId="0" applyNumberFormat="1" applyFont="1" applyAlignment="1" applyProtection="1"/>
    <xf numFmtId="0" fontId="0" fillId="0" borderId="13" xfId="0" applyBorder="1" applyAlignment="1" applyProtection="1">
      <alignment vertical="center"/>
    </xf>
    <xf numFmtId="166" fontId="30" fillId="0" borderId="13" xfId="0" applyNumberFormat="1" applyFont="1" applyBorder="1" applyAlignment="1" applyProtection="1"/>
    <xf numFmtId="166" fontId="30" fillId="0" borderId="14" xfId="0" applyNumberFormat="1" applyFont="1" applyBorder="1" applyAlignment="1" applyProtection="1"/>
    <xf numFmtId="4" fontId="31" fillId="0" borderId="0" xfId="0" applyNumberFormat="1" applyFont="1" applyAlignment="1">
      <alignment vertical="center"/>
    </xf>
    <xf numFmtId="0" fontId="8" fillId="0" borderId="4"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4" xfId="0" applyFont="1" applyBorder="1" applyAlignment="1"/>
    <xf numFmtId="0" fontId="8" fillId="0" borderId="15"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6"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20" fillId="0" borderId="23" xfId="0" applyFont="1" applyBorder="1" applyAlignment="1" applyProtection="1">
      <alignment horizontal="center" vertical="center"/>
    </xf>
    <xf numFmtId="49" fontId="20" fillId="0" borderId="23" xfId="0" applyNumberFormat="1" applyFont="1" applyBorder="1" applyAlignment="1" applyProtection="1">
      <alignment horizontal="left" vertical="center" wrapText="1"/>
    </xf>
    <xf numFmtId="0" fontId="20" fillId="0" borderId="23" xfId="0" applyFont="1" applyBorder="1" applyAlignment="1" applyProtection="1">
      <alignment horizontal="left" vertical="center" wrapText="1"/>
    </xf>
    <xf numFmtId="0" fontId="20" fillId="0" borderId="23" xfId="0" applyFont="1" applyBorder="1" applyAlignment="1" applyProtection="1">
      <alignment horizontal="center" vertical="center" wrapText="1"/>
    </xf>
    <xf numFmtId="167" fontId="20" fillId="0" borderId="23" xfId="0" applyNumberFormat="1" applyFont="1" applyBorder="1" applyAlignment="1" applyProtection="1">
      <alignment vertical="center"/>
    </xf>
    <xf numFmtId="4" fontId="20" fillId="2" borderId="23" xfId="0" applyNumberFormat="1" applyFont="1" applyFill="1" applyBorder="1" applyAlignment="1" applyProtection="1">
      <alignment vertical="center"/>
      <protection locked="0"/>
    </xf>
    <xf numFmtId="4" fontId="20" fillId="0" borderId="23" xfId="0" applyNumberFormat="1" applyFont="1" applyBorder="1" applyAlignment="1" applyProtection="1">
      <alignment vertical="center"/>
    </xf>
    <xf numFmtId="0" fontId="21" fillId="2" borderId="15" xfId="0" applyFont="1" applyFill="1" applyBorder="1" applyAlignment="1" applyProtection="1">
      <alignment horizontal="left" vertical="center"/>
      <protection locked="0"/>
    </xf>
    <xf numFmtId="0" fontId="21" fillId="0" borderId="0" xfId="0" applyFont="1" applyBorder="1" applyAlignment="1" applyProtection="1">
      <alignment horizontal="center" vertical="center"/>
    </xf>
    <xf numFmtId="166" fontId="21" fillId="0" borderId="0" xfId="0" applyNumberFormat="1" applyFont="1" applyBorder="1" applyAlignment="1" applyProtection="1">
      <alignment vertical="center"/>
    </xf>
    <xf numFmtId="166" fontId="21" fillId="0" borderId="16" xfId="0" applyNumberFormat="1" applyFont="1" applyBorder="1" applyAlignment="1" applyProtection="1">
      <alignment vertical="center"/>
    </xf>
    <xf numFmtId="0" fontId="20" fillId="0" borderId="0" xfId="0" applyFont="1" applyAlignment="1">
      <alignment horizontal="left" vertical="center"/>
    </xf>
    <xf numFmtId="4" fontId="0" fillId="0" borderId="0" xfId="0" applyNumberFormat="1" applyFont="1" applyAlignment="1">
      <alignment vertical="center"/>
    </xf>
    <xf numFmtId="0" fontId="9" fillId="0" borderId="4" xfId="0" applyFont="1" applyBorder="1" applyAlignment="1" applyProtection="1">
      <alignment vertical="center"/>
    </xf>
    <xf numFmtId="0" fontId="9" fillId="0" borderId="0" xfId="0" applyFont="1" applyAlignment="1" applyProtection="1">
      <alignment vertical="center"/>
    </xf>
    <xf numFmtId="0" fontId="32" fillId="0" borderId="0" xfId="0" applyFont="1" applyAlignment="1" applyProtection="1">
      <alignment horizontal="lef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167" fontId="9" fillId="0" borderId="0" xfId="0" applyNumberFormat="1" applyFont="1" applyAlignment="1" applyProtection="1">
      <alignment vertical="center"/>
    </xf>
    <xf numFmtId="0" fontId="9" fillId="0" borderId="0" xfId="0" applyFont="1" applyAlignment="1" applyProtection="1">
      <alignment vertical="center"/>
      <protection locked="0"/>
    </xf>
    <xf numFmtId="0" fontId="9" fillId="0" borderId="4" xfId="0" applyFont="1" applyBorder="1" applyAlignment="1">
      <alignment vertical="center"/>
    </xf>
    <xf numFmtId="0" fontId="9" fillId="0" borderId="15" xfId="0" applyFont="1" applyBorder="1" applyAlignment="1" applyProtection="1">
      <alignment vertical="center"/>
    </xf>
    <xf numFmtId="0" fontId="9" fillId="0" borderId="0" xfId="0" applyFont="1" applyBorder="1" applyAlignment="1" applyProtection="1">
      <alignment vertical="center"/>
    </xf>
    <xf numFmtId="0" fontId="9" fillId="0" borderId="16" xfId="0" applyFont="1" applyBorder="1" applyAlignment="1" applyProtection="1">
      <alignment vertical="center"/>
    </xf>
    <xf numFmtId="0" fontId="9" fillId="0" borderId="0" xfId="0" applyFont="1" applyAlignment="1">
      <alignment horizontal="left" vertical="center"/>
    </xf>
    <xf numFmtId="0" fontId="33" fillId="0" borderId="0" xfId="0" applyFont="1" applyAlignment="1" applyProtection="1">
      <alignment vertical="center" wrapText="1"/>
    </xf>
    <xf numFmtId="0" fontId="0" fillId="0" borderId="0" xfId="0" applyFont="1" applyAlignment="1" applyProtection="1">
      <alignment vertical="center"/>
      <protection locked="0"/>
    </xf>
    <xf numFmtId="0" fontId="0" fillId="0" borderId="15" xfId="0" applyFont="1" applyBorder="1" applyAlignment="1" applyProtection="1">
      <alignment vertical="center"/>
    </xf>
    <xf numFmtId="0" fontId="0" fillId="0" borderId="0" xfId="0" applyBorder="1" applyAlignment="1" applyProtection="1">
      <alignment vertical="center"/>
    </xf>
    <xf numFmtId="0" fontId="10" fillId="0" borderId="4"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0" xfId="0" applyFont="1" applyAlignment="1" applyProtection="1">
      <alignment vertical="center"/>
      <protection locked="0"/>
    </xf>
    <xf numFmtId="0" fontId="10" fillId="0" borderId="4" xfId="0" applyFont="1" applyBorder="1" applyAlignment="1">
      <alignment vertical="center"/>
    </xf>
    <xf numFmtId="0" fontId="10" fillId="0" borderId="15" xfId="0" applyFont="1" applyBorder="1" applyAlignment="1" applyProtection="1">
      <alignment vertical="center"/>
    </xf>
    <xf numFmtId="0" fontId="10" fillId="0" borderId="0" xfId="0" applyFont="1" applyBorder="1" applyAlignment="1" applyProtection="1">
      <alignment vertical="center"/>
    </xf>
    <xf numFmtId="0" fontId="10" fillId="0" borderId="16" xfId="0" applyFont="1" applyBorder="1" applyAlignment="1" applyProtection="1">
      <alignment vertical="center"/>
    </xf>
    <xf numFmtId="0" fontId="10" fillId="0" borderId="0" xfId="0" applyFont="1" applyAlignment="1">
      <alignment horizontal="left" vertical="center"/>
    </xf>
    <xf numFmtId="0" fontId="34" fillId="0" borderId="23" xfId="0" applyFont="1" applyBorder="1" applyAlignment="1" applyProtection="1">
      <alignment horizontal="center" vertical="center"/>
    </xf>
    <xf numFmtId="49" fontId="34" fillId="0" borderId="23" xfId="0" applyNumberFormat="1" applyFont="1" applyBorder="1" applyAlignment="1" applyProtection="1">
      <alignment horizontal="left" vertical="center" wrapText="1"/>
    </xf>
    <xf numFmtId="0" fontId="34" fillId="0" borderId="23" xfId="0" applyFont="1" applyBorder="1" applyAlignment="1" applyProtection="1">
      <alignment horizontal="left" vertical="center" wrapText="1"/>
    </xf>
    <xf numFmtId="0" fontId="34" fillId="0" borderId="23" xfId="0" applyFont="1" applyBorder="1" applyAlignment="1" applyProtection="1">
      <alignment horizontal="center" vertical="center" wrapText="1"/>
    </xf>
    <xf numFmtId="167" fontId="34" fillId="0" borderId="23" xfId="0" applyNumberFormat="1" applyFont="1" applyBorder="1" applyAlignment="1" applyProtection="1">
      <alignment vertical="center"/>
    </xf>
    <xf numFmtId="4" fontId="34" fillId="2" borderId="23" xfId="0" applyNumberFormat="1" applyFont="1" applyFill="1" applyBorder="1" applyAlignment="1" applyProtection="1">
      <alignment vertical="center"/>
      <protection locked="0"/>
    </xf>
    <xf numFmtId="4" fontId="34" fillId="0" borderId="23" xfId="0" applyNumberFormat="1" applyFont="1" applyBorder="1" applyAlignment="1" applyProtection="1">
      <alignment vertical="center"/>
    </xf>
    <xf numFmtId="0" fontId="35" fillId="0" borderId="4" xfId="0" applyFont="1" applyBorder="1" applyAlignment="1">
      <alignment vertical="center"/>
    </xf>
    <xf numFmtId="0" fontId="34" fillId="2" borderId="15" xfId="0" applyFont="1" applyFill="1" applyBorder="1" applyAlignment="1" applyProtection="1">
      <alignment horizontal="left" vertical="center"/>
      <protection locked="0"/>
    </xf>
    <xf numFmtId="0" fontId="34" fillId="0" borderId="0" xfId="0" applyFont="1" applyBorder="1" applyAlignment="1" applyProtection="1">
      <alignment horizontal="center" vertical="center"/>
    </xf>
    <xf numFmtId="0" fontId="10" fillId="0" borderId="20" xfId="0" applyFont="1" applyBorder="1" applyAlignment="1" applyProtection="1">
      <alignment vertical="center"/>
    </xf>
    <xf numFmtId="0" fontId="10" fillId="0" borderId="21" xfId="0" applyFont="1" applyBorder="1" applyAlignment="1" applyProtection="1">
      <alignment vertical="center"/>
    </xf>
    <xf numFmtId="0" fontId="10" fillId="0" borderId="22" xfId="0" applyFont="1" applyBorder="1" applyAlignment="1" applyProtection="1">
      <alignment vertical="center"/>
    </xf>
    <xf numFmtId="0" fontId="21" fillId="2" borderId="20" xfId="0" applyFont="1" applyFill="1" applyBorder="1" applyAlignment="1" applyProtection="1">
      <alignment horizontal="left" vertical="center"/>
      <protection locked="0"/>
    </xf>
    <xf numFmtId="0" fontId="21" fillId="0" borderId="21" xfId="0" applyFont="1" applyBorder="1" applyAlignment="1" applyProtection="1">
      <alignment horizontal="center" vertical="center"/>
    </xf>
    <xf numFmtId="0" fontId="0" fillId="0" borderId="21" xfId="0" applyFont="1" applyBorder="1" applyAlignment="1" applyProtection="1">
      <alignment vertical="center"/>
    </xf>
    <xf numFmtId="166" fontId="21" fillId="0" borderId="21" xfId="0" applyNumberFormat="1" applyFont="1" applyBorder="1" applyAlignment="1" applyProtection="1">
      <alignment vertical="center"/>
    </xf>
    <xf numFmtId="166" fontId="21" fillId="0" borderId="22" xfId="0" applyNumberFormat="1" applyFont="1" applyBorder="1" applyAlignment="1" applyProtection="1">
      <alignment vertical="center"/>
    </xf>
    <xf numFmtId="0" fontId="0" fillId="0" borderId="0" xfId="0" applyAlignment="1">
      <alignment vertical="top"/>
    </xf>
    <xf numFmtId="0" fontId="36" fillId="0" borderId="24" xfId="0" applyFont="1" applyBorder="1" applyAlignment="1">
      <alignment vertical="center" wrapText="1"/>
    </xf>
    <xf numFmtId="0" fontId="36" fillId="0" borderId="25" xfId="0" applyFont="1" applyBorder="1" applyAlignment="1">
      <alignment vertical="center" wrapText="1"/>
    </xf>
    <xf numFmtId="0" fontId="36" fillId="0" borderId="26" xfId="0" applyFont="1" applyBorder="1" applyAlignment="1">
      <alignment vertical="center" wrapText="1"/>
    </xf>
    <xf numFmtId="0" fontId="36" fillId="0" borderId="27" xfId="0" applyFont="1" applyBorder="1" applyAlignment="1">
      <alignment horizontal="center" vertical="center" wrapText="1"/>
    </xf>
    <xf numFmtId="0" fontId="36" fillId="0" borderId="28" xfId="0" applyFont="1" applyBorder="1" applyAlignment="1">
      <alignment horizontal="center" vertical="center" wrapText="1"/>
    </xf>
    <xf numFmtId="0" fontId="36" fillId="0" borderId="27" xfId="0" applyFont="1" applyBorder="1" applyAlignment="1">
      <alignment vertical="center" wrapText="1"/>
    </xf>
    <xf numFmtId="0" fontId="36" fillId="0" borderId="28" xfId="0" applyFont="1" applyBorder="1" applyAlignment="1">
      <alignment vertical="center" wrapText="1"/>
    </xf>
    <xf numFmtId="0" fontId="38" fillId="0" borderId="1" xfId="0" applyFont="1" applyBorder="1" applyAlignment="1">
      <alignment horizontal="left" vertical="center" wrapText="1"/>
    </xf>
    <xf numFmtId="0" fontId="39" fillId="0" borderId="1" xfId="0" applyFont="1" applyBorder="1" applyAlignment="1">
      <alignment horizontal="left" vertical="center" wrapText="1"/>
    </xf>
    <xf numFmtId="0" fontId="40" fillId="0" borderId="27" xfId="0" applyFont="1" applyBorder="1" applyAlignment="1">
      <alignment vertical="center" wrapText="1"/>
    </xf>
    <xf numFmtId="0" fontId="39" fillId="0" borderId="1" xfId="0" applyFont="1" applyBorder="1" applyAlignment="1">
      <alignment vertical="center" wrapText="1"/>
    </xf>
    <xf numFmtId="0" fontId="39" fillId="0" borderId="1" xfId="0" applyFont="1" applyBorder="1" applyAlignment="1">
      <alignment horizontal="left" vertical="center"/>
    </xf>
    <xf numFmtId="0" fontId="39" fillId="0" borderId="1" xfId="0" applyFont="1" applyBorder="1" applyAlignment="1">
      <alignment vertical="center"/>
    </xf>
    <xf numFmtId="49" fontId="39" fillId="0" borderId="1" xfId="0" applyNumberFormat="1" applyFont="1" applyBorder="1" applyAlignment="1">
      <alignment vertical="center" wrapText="1"/>
    </xf>
    <xf numFmtId="0" fontId="36" fillId="0" borderId="30" xfId="0" applyFont="1" applyBorder="1" applyAlignment="1">
      <alignment vertical="center" wrapText="1"/>
    </xf>
    <xf numFmtId="0" fontId="41" fillId="0" borderId="29" xfId="0" applyFont="1" applyBorder="1" applyAlignment="1">
      <alignment vertical="center" wrapText="1"/>
    </xf>
    <xf numFmtId="0" fontId="36" fillId="0" borderId="31" xfId="0" applyFont="1" applyBorder="1" applyAlignment="1">
      <alignment vertical="center" wrapText="1"/>
    </xf>
    <xf numFmtId="0" fontId="36" fillId="0" borderId="1" xfId="0" applyFont="1" applyBorder="1" applyAlignment="1">
      <alignment vertical="top"/>
    </xf>
    <xf numFmtId="0" fontId="36" fillId="0" borderId="0" xfId="0" applyFont="1" applyAlignment="1">
      <alignment vertical="top"/>
    </xf>
    <xf numFmtId="0" fontId="36" fillId="0" borderId="24" xfId="0" applyFont="1" applyBorder="1" applyAlignment="1">
      <alignment horizontal="left" vertical="center"/>
    </xf>
    <xf numFmtId="0" fontId="36" fillId="0" borderId="25" xfId="0" applyFont="1" applyBorder="1" applyAlignment="1">
      <alignment horizontal="left" vertical="center"/>
    </xf>
    <xf numFmtId="0" fontId="36" fillId="0" borderId="26" xfId="0" applyFont="1" applyBorder="1" applyAlignment="1">
      <alignment horizontal="left" vertical="center"/>
    </xf>
    <xf numFmtId="0" fontId="36" fillId="0" borderId="27" xfId="0" applyFont="1" applyBorder="1" applyAlignment="1">
      <alignment horizontal="left" vertical="center"/>
    </xf>
    <xf numFmtId="0" fontId="36" fillId="0" borderId="28" xfId="0" applyFont="1" applyBorder="1" applyAlignment="1">
      <alignment horizontal="left" vertical="center"/>
    </xf>
    <xf numFmtId="0" fontId="38" fillId="0" borderId="1" xfId="0" applyFont="1" applyBorder="1" applyAlignment="1">
      <alignment horizontal="left" vertical="center"/>
    </xf>
    <xf numFmtId="0" fontId="42" fillId="0" borderId="0" xfId="0" applyFont="1" applyAlignment="1">
      <alignment horizontal="left" vertical="center"/>
    </xf>
    <xf numFmtId="0" fontId="38" fillId="0" borderId="29" xfId="0" applyFont="1" applyBorder="1" applyAlignment="1">
      <alignment horizontal="left" vertical="center"/>
    </xf>
    <xf numFmtId="0" fontId="38" fillId="0" borderId="29" xfId="0" applyFont="1" applyBorder="1" applyAlignment="1">
      <alignment horizontal="center" vertical="center"/>
    </xf>
    <xf numFmtId="0" fontId="42" fillId="0" borderId="29" xfId="0" applyFont="1" applyBorder="1" applyAlignment="1">
      <alignment horizontal="left" vertical="center"/>
    </xf>
    <xf numFmtId="0" fontId="43" fillId="0" borderId="1" xfId="0" applyFont="1" applyBorder="1" applyAlignment="1">
      <alignment horizontal="left" vertical="center"/>
    </xf>
    <xf numFmtId="0" fontId="40" fillId="0" borderId="0" xfId="0" applyFont="1" applyAlignment="1">
      <alignment horizontal="left" vertical="center"/>
    </xf>
    <xf numFmtId="0" fontId="44" fillId="0" borderId="1" xfId="0" applyFont="1" applyBorder="1" applyAlignment="1">
      <alignment horizontal="left" vertical="center"/>
    </xf>
    <xf numFmtId="0" fontId="39" fillId="0" borderId="1" xfId="0" applyFont="1" applyBorder="1" applyAlignment="1">
      <alignment horizontal="center" vertical="center"/>
    </xf>
    <xf numFmtId="0" fontId="39" fillId="0" borderId="0" xfId="0" applyFont="1" applyAlignment="1">
      <alignment horizontal="left" vertical="center"/>
    </xf>
    <xf numFmtId="0" fontId="40" fillId="0" borderId="27" xfId="0" applyFont="1" applyBorder="1" applyAlignment="1">
      <alignment horizontal="left" vertical="center"/>
    </xf>
    <xf numFmtId="0" fontId="39" fillId="0" borderId="1" xfId="0" applyFont="1" applyFill="1" applyBorder="1" applyAlignment="1">
      <alignment horizontal="left" vertical="center"/>
    </xf>
    <xf numFmtId="0" fontId="39" fillId="0" borderId="1" xfId="0" applyFont="1" applyFill="1" applyBorder="1" applyAlignment="1">
      <alignment horizontal="center" vertical="center"/>
    </xf>
    <xf numFmtId="0" fontId="36" fillId="0" borderId="30" xfId="0" applyFont="1" applyBorder="1" applyAlignment="1">
      <alignment horizontal="left" vertical="center"/>
    </xf>
    <xf numFmtId="0" fontId="41" fillId="0" borderId="29" xfId="0" applyFont="1" applyBorder="1" applyAlignment="1">
      <alignment horizontal="left" vertical="center"/>
    </xf>
    <xf numFmtId="0" fontId="36" fillId="0" borderId="31" xfId="0" applyFont="1" applyBorder="1" applyAlignment="1">
      <alignment horizontal="left" vertical="center"/>
    </xf>
    <xf numFmtId="0" fontId="36" fillId="0" borderId="1" xfId="0" applyFont="1" applyBorder="1" applyAlignment="1">
      <alignment horizontal="left" vertical="center"/>
    </xf>
    <xf numFmtId="0" fontId="41" fillId="0" borderId="1" xfId="0" applyFont="1" applyBorder="1" applyAlignment="1">
      <alignment horizontal="left" vertical="center"/>
    </xf>
    <xf numFmtId="0" fontId="42" fillId="0" borderId="1" xfId="0" applyFont="1" applyBorder="1" applyAlignment="1">
      <alignment horizontal="left" vertical="center"/>
    </xf>
    <xf numFmtId="0" fontId="40" fillId="0" borderId="29" xfId="0" applyFont="1" applyBorder="1" applyAlignment="1">
      <alignment horizontal="left" vertical="center"/>
    </xf>
    <xf numFmtId="0" fontId="36" fillId="0" borderId="1" xfId="0" applyFont="1" applyBorder="1" applyAlignment="1">
      <alignment horizontal="left" vertical="center" wrapText="1"/>
    </xf>
    <xf numFmtId="0" fontId="40" fillId="0" borderId="1" xfId="0" applyFont="1" applyBorder="1" applyAlignment="1">
      <alignment horizontal="left" vertical="center" wrapText="1"/>
    </xf>
    <xf numFmtId="0" fontId="40" fillId="0" borderId="1" xfId="0" applyFont="1" applyBorder="1" applyAlignment="1">
      <alignment horizontal="center" vertical="center" wrapText="1"/>
    </xf>
    <xf numFmtId="0" fontId="36" fillId="0" borderId="24" xfId="0" applyFont="1" applyBorder="1" applyAlignment="1">
      <alignment horizontal="left" vertical="center" wrapText="1"/>
    </xf>
    <xf numFmtId="0" fontId="36" fillId="0" borderId="25" xfId="0" applyFont="1" applyBorder="1" applyAlignment="1">
      <alignment horizontal="left" vertical="center" wrapText="1"/>
    </xf>
    <xf numFmtId="0" fontId="36" fillId="0" borderId="26" xfId="0" applyFont="1" applyBorder="1" applyAlignment="1">
      <alignment horizontal="left" vertical="center" wrapText="1"/>
    </xf>
    <xf numFmtId="0" fontId="36" fillId="0" borderId="27" xfId="0" applyFont="1" applyBorder="1" applyAlignment="1">
      <alignment horizontal="left" vertical="center" wrapText="1"/>
    </xf>
    <xf numFmtId="0" fontId="36" fillId="0" borderId="28" xfId="0" applyFont="1" applyBorder="1" applyAlignment="1">
      <alignment horizontal="left" vertical="center" wrapText="1"/>
    </xf>
    <xf numFmtId="0" fontId="42" fillId="0" borderId="27" xfId="0" applyFont="1" applyBorder="1" applyAlignment="1">
      <alignment horizontal="left" vertical="center" wrapText="1"/>
    </xf>
    <xf numFmtId="0" fontId="42" fillId="0" borderId="28" xfId="0" applyFont="1" applyBorder="1" applyAlignment="1">
      <alignment horizontal="left" vertical="center" wrapText="1"/>
    </xf>
    <xf numFmtId="0" fontId="40" fillId="0" borderId="27" xfId="0" applyFont="1" applyBorder="1" applyAlignment="1">
      <alignment horizontal="left" vertical="center" wrapText="1"/>
    </xf>
    <xf numFmtId="0" fontId="40" fillId="0" borderId="1" xfId="0" applyFont="1" applyBorder="1" applyAlignment="1">
      <alignment horizontal="left" vertical="center"/>
    </xf>
    <xf numFmtId="0" fontId="40" fillId="0" borderId="28" xfId="0" applyFont="1" applyBorder="1" applyAlignment="1">
      <alignment horizontal="left" vertical="center" wrapText="1"/>
    </xf>
    <xf numFmtId="0" fontId="40" fillId="0" borderId="28" xfId="0" applyFont="1" applyBorder="1" applyAlignment="1">
      <alignment horizontal="left" vertical="center"/>
    </xf>
    <xf numFmtId="0" fontId="40" fillId="0" borderId="30" xfId="0" applyFont="1" applyBorder="1" applyAlignment="1">
      <alignment horizontal="left" vertical="center" wrapText="1"/>
    </xf>
    <xf numFmtId="0" fontId="40" fillId="0" borderId="29" xfId="0" applyFont="1" applyBorder="1" applyAlignment="1">
      <alignment horizontal="left" vertical="center" wrapText="1"/>
    </xf>
    <xf numFmtId="0" fontId="40" fillId="0" borderId="31" xfId="0" applyFont="1" applyBorder="1" applyAlignment="1">
      <alignment horizontal="left" vertical="center" wrapText="1"/>
    </xf>
    <xf numFmtId="0" fontId="39" fillId="0" borderId="1" xfId="0" applyFont="1" applyBorder="1" applyAlignment="1">
      <alignment horizontal="left" vertical="top"/>
    </xf>
    <xf numFmtId="0" fontId="39" fillId="0" borderId="1" xfId="0" applyFont="1" applyBorder="1" applyAlignment="1">
      <alignment horizontal="center" vertical="top"/>
    </xf>
    <xf numFmtId="0" fontId="40" fillId="0" borderId="30" xfId="0" applyFont="1" applyBorder="1" applyAlignment="1">
      <alignment horizontal="left" vertical="center"/>
    </xf>
    <xf numFmtId="0" fontId="40" fillId="0" borderId="31" xfId="0" applyFont="1" applyBorder="1" applyAlignment="1">
      <alignment horizontal="left" vertical="center"/>
    </xf>
    <xf numFmtId="0" fontId="40" fillId="0" borderId="1" xfId="0" applyFont="1" applyBorder="1" applyAlignment="1">
      <alignment horizontal="center" vertical="center"/>
    </xf>
    <xf numFmtId="0" fontId="42" fillId="0" borderId="0" xfId="0" applyFont="1" applyAlignment="1">
      <alignment vertical="center"/>
    </xf>
    <xf numFmtId="0" fontId="38" fillId="0" borderId="1" xfId="0" applyFont="1" applyBorder="1" applyAlignment="1">
      <alignment vertical="center"/>
    </xf>
    <xf numFmtId="0" fontId="42" fillId="0" borderId="29" xfId="0" applyFont="1" applyBorder="1" applyAlignment="1">
      <alignment vertical="center"/>
    </xf>
    <xf numFmtId="0" fontId="38" fillId="0" borderId="29" xfId="0" applyFont="1" applyBorder="1" applyAlignment="1">
      <alignment vertical="center"/>
    </xf>
    <xf numFmtId="0" fontId="39" fillId="0" borderId="1" xfId="0" applyFont="1" applyBorder="1" applyAlignment="1">
      <alignment vertical="top"/>
    </xf>
    <xf numFmtId="49" fontId="39" fillId="0" borderId="1" xfId="0" applyNumberFormat="1" applyFont="1" applyBorder="1" applyAlignment="1">
      <alignment horizontal="left" vertical="center"/>
    </xf>
    <xf numFmtId="0" fontId="0" fillId="0" borderId="29" xfId="0" applyBorder="1" applyAlignment="1">
      <alignment vertical="top"/>
    </xf>
    <xf numFmtId="0" fontId="38" fillId="0" borderId="29" xfId="0" applyFont="1" applyBorder="1" applyAlignment="1">
      <alignment horizontal="left"/>
    </xf>
    <xf numFmtId="0" fontId="42" fillId="0" borderId="29" xfId="0" applyFont="1" applyBorder="1" applyAlignment="1"/>
    <xf numFmtId="0" fontId="36" fillId="0" borderId="27" xfId="0" applyFont="1" applyBorder="1" applyAlignment="1">
      <alignment vertical="top"/>
    </xf>
    <xf numFmtId="0" fontId="36" fillId="0" borderId="28" xfId="0" applyFont="1" applyBorder="1" applyAlignment="1">
      <alignment vertical="top"/>
    </xf>
    <xf numFmtId="0" fontId="36" fillId="0" borderId="30" xfId="0" applyFont="1" applyBorder="1" applyAlignment="1">
      <alignment vertical="top"/>
    </xf>
    <xf numFmtId="0" fontId="36" fillId="0" borderId="29" xfId="0" applyFont="1" applyBorder="1" applyAlignment="1">
      <alignment vertical="top"/>
    </xf>
    <xf numFmtId="0" fontId="36" fillId="0" borderId="31" xfId="0" applyFont="1" applyBorder="1" applyAlignment="1">
      <alignment vertical="top"/>
    </xf>
    <xf numFmtId="0" fontId="15" fillId="0" borderId="0" xfId="0" applyFont="1" applyAlignment="1">
      <alignment horizontal="left" vertical="top" wrapText="1"/>
    </xf>
    <xf numFmtId="0" fontId="15" fillId="0" borderId="0" xfId="0" applyFont="1" applyAlignment="1">
      <alignment horizontal="left" vertical="center"/>
    </xf>
    <xf numFmtId="0" fontId="17" fillId="0" borderId="0" xfId="0" applyFont="1" applyAlignment="1">
      <alignment horizontal="left" vertical="center"/>
    </xf>
    <xf numFmtId="0" fontId="2" fillId="0" borderId="0" xfId="0" applyFont="1" applyAlignment="1" applyProtection="1">
      <alignment horizontal="left" vertical="center"/>
    </xf>
    <xf numFmtId="0" fontId="0" fillId="0" borderId="0" xfId="0" applyProtection="1"/>
    <xf numFmtId="0" fontId="3" fillId="0" borderId="0" xfId="0" applyFont="1" applyAlignment="1" applyProtection="1">
      <alignment horizontal="left" vertical="top" wrapText="1"/>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4" fontId="16" fillId="0" borderId="6" xfId="0" applyNumberFormat="1" applyFont="1" applyBorder="1" applyAlignment="1" applyProtection="1">
      <alignment vertical="center"/>
    </xf>
    <xf numFmtId="0" fontId="0" fillId="0" borderId="6" xfId="0" applyFont="1" applyBorder="1" applyAlignment="1" applyProtection="1">
      <alignment vertical="center"/>
    </xf>
    <xf numFmtId="0" fontId="1" fillId="0" borderId="0" xfId="0" applyFont="1" applyAlignment="1" applyProtection="1">
      <alignment horizontal="right" vertical="center"/>
    </xf>
    <xf numFmtId="4" fontId="17" fillId="0" borderId="0" xfId="0" applyNumberFormat="1" applyFont="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0" fontId="4" fillId="3" borderId="8" xfId="0" applyFont="1" applyFill="1" applyBorder="1" applyAlignment="1" applyProtection="1">
      <alignment horizontal="left" vertical="center"/>
    </xf>
    <xf numFmtId="0" fontId="0" fillId="3" borderId="8" xfId="0" applyFont="1" applyFill="1" applyBorder="1" applyAlignment="1" applyProtection="1">
      <alignment vertical="center"/>
    </xf>
    <xf numFmtId="4" fontId="4" fillId="3" borderId="8" xfId="0" applyNumberFormat="1" applyFont="1" applyFill="1" applyBorder="1" applyAlignment="1" applyProtection="1">
      <alignment vertical="center"/>
    </xf>
    <xf numFmtId="0" fontId="0" fillId="3" borderId="9" xfId="0" applyFont="1" applyFill="1" applyBorder="1" applyAlignment="1" applyProtection="1">
      <alignment vertical="center"/>
    </xf>
    <xf numFmtId="0" fontId="3" fillId="0" borderId="0" xfId="0" applyFont="1" applyAlignment="1" applyProtection="1">
      <alignment horizontal="left" vertical="center" wrapText="1"/>
    </xf>
    <xf numFmtId="0" fontId="3"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2" fillId="0" borderId="0" xfId="0" applyFont="1" applyAlignment="1" applyProtection="1">
      <alignment vertical="center"/>
    </xf>
    <xf numFmtId="0" fontId="18" fillId="0" borderId="12" xfId="0" applyFont="1" applyBorder="1" applyAlignment="1">
      <alignment horizontal="center" vertical="center"/>
    </xf>
    <xf numFmtId="0" fontId="18" fillId="0" borderId="13" xfId="0" applyFont="1" applyBorder="1" applyAlignment="1">
      <alignment horizontal="left" vertical="center"/>
    </xf>
    <xf numFmtId="0" fontId="19" fillId="0" borderId="15" xfId="0" applyFont="1" applyBorder="1" applyAlignment="1">
      <alignment horizontal="left" vertical="center"/>
    </xf>
    <xf numFmtId="0" fontId="19" fillId="0" borderId="0" xfId="0" applyFont="1" applyBorder="1" applyAlignment="1">
      <alignment horizontal="left" vertical="center"/>
    </xf>
    <xf numFmtId="0" fontId="19" fillId="0" borderId="15" xfId="0" applyFont="1" applyBorder="1" applyAlignment="1" applyProtection="1">
      <alignment horizontal="left" vertical="center"/>
    </xf>
    <xf numFmtId="0" fontId="19" fillId="0" borderId="0" xfId="0" applyFont="1" applyBorder="1" applyAlignment="1" applyProtection="1">
      <alignment horizontal="left" vertical="center"/>
    </xf>
    <xf numFmtId="0" fontId="20" fillId="4" borderId="7" xfId="0" applyFont="1" applyFill="1" applyBorder="1" applyAlignment="1" applyProtection="1">
      <alignment horizontal="center" vertical="center"/>
    </xf>
    <xf numFmtId="0" fontId="20" fillId="4" borderId="8" xfId="0" applyFont="1" applyFill="1" applyBorder="1" applyAlignment="1" applyProtection="1">
      <alignment horizontal="left" vertical="center"/>
    </xf>
    <xf numFmtId="0" fontId="20" fillId="4" borderId="8" xfId="0" applyFont="1" applyFill="1" applyBorder="1" applyAlignment="1" applyProtection="1">
      <alignment horizontal="center" vertical="center"/>
    </xf>
    <xf numFmtId="0" fontId="20" fillId="4" borderId="8" xfId="0" applyFont="1" applyFill="1" applyBorder="1" applyAlignment="1" applyProtection="1">
      <alignment horizontal="right" vertical="center"/>
    </xf>
    <xf numFmtId="4" fontId="26" fillId="0" borderId="0" xfId="0" applyNumberFormat="1" applyFont="1" applyAlignment="1" applyProtection="1">
      <alignment vertical="center"/>
    </xf>
    <xf numFmtId="0" fontId="26" fillId="0" borderId="0" xfId="0" applyFont="1" applyAlignment="1" applyProtection="1">
      <alignment vertical="center"/>
    </xf>
    <xf numFmtId="0" fontId="25" fillId="0" borderId="0" xfId="0" applyFont="1" applyAlignment="1" applyProtection="1">
      <alignment horizontal="left" vertical="center" wrapText="1"/>
    </xf>
    <xf numFmtId="4" fontId="22" fillId="0" borderId="0" xfId="0" applyNumberFormat="1" applyFont="1" applyAlignment="1" applyProtection="1">
      <alignment horizontal="right" vertical="center"/>
    </xf>
    <xf numFmtId="4" fontId="22" fillId="0" borderId="0" xfId="0" applyNumberFormat="1" applyFont="1" applyAlignment="1" applyProtection="1">
      <alignment vertical="center"/>
    </xf>
    <xf numFmtId="0" fontId="0" fillId="0" borderId="0" xfId="0"/>
    <xf numFmtId="0" fontId="1" fillId="0" borderId="0" xfId="0" applyFont="1" applyAlignment="1">
      <alignment horizontal="left" vertical="center" wrapText="1"/>
    </xf>
    <xf numFmtId="0" fontId="1" fillId="0" borderId="0" xfId="0" applyFont="1" applyAlignment="1">
      <alignment horizontal="left" vertical="center"/>
    </xf>
    <xf numFmtId="0" fontId="3" fillId="0" borderId="0" xfId="0" applyFont="1" applyAlignment="1">
      <alignment horizontal="left" vertical="center" wrapText="1"/>
    </xf>
    <xf numFmtId="0" fontId="0" fillId="0" borderId="0" xfId="0" applyFont="1" applyAlignment="1">
      <alignment vertical="center"/>
    </xf>
    <xf numFmtId="0" fontId="2" fillId="2" borderId="0" xfId="0" applyFont="1" applyFill="1" applyAlignment="1" applyProtection="1">
      <alignment horizontal="left" vertical="center"/>
      <protection locked="0"/>
    </xf>
    <xf numFmtId="0" fontId="2" fillId="0" borderId="0" xfId="0" applyFont="1" applyAlignment="1">
      <alignment horizontal="left" vertical="center"/>
    </xf>
    <xf numFmtId="0" fontId="2" fillId="0" borderId="0" xfId="0" applyFont="1" applyAlignment="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horizontal="left" vertical="center"/>
    </xf>
    <xf numFmtId="0" fontId="0" fillId="0" borderId="0" xfId="0" applyFont="1" applyAlignment="1" applyProtection="1">
      <alignment vertical="center"/>
    </xf>
    <xf numFmtId="0" fontId="37" fillId="0" borderId="1" xfId="0" applyFont="1" applyBorder="1" applyAlignment="1">
      <alignment horizontal="center" vertical="center"/>
    </xf>
    <xf numFmtId="0" fontId="37" fillId="0" borderId="1" xfId="0" applyFont="1" applyBorder="1" applyAlignment="1">
      <alignment horizontal="center" vertical="center" wrapText="1"/>
    </xf>
    <xf numFmtId="0" fontId="38" fillId="0" borderId="29" xfId="0" applyFont="1" applyBorder="1" applyAlignment="1">
      <alignment horizontal="left"/>
    </xf>
    <xf numFmtId="0" fontId="39" fillId="0" borderId="1" xfId="0" applyFont="1" applyBorder="1" applyAlignment="1">
      <alignment horizontal="left" vertical="center"/>
    </xf>
    <xf numFmtId="0" fontId="39" fillId="0" borderId="1" xfId="0" applyFont="1" applyBorder="1" applyAlignment="1">
      <alignment horizontal="left" vertical="top"/>
    </xf>
    <xf numFmtId="0" fontId="39" fillId="0" borderId="1" xfId="0" applyFont="1" applyBorder="1" applyAlignment="1">
      <alignment horizontal="left" vertical="center" wrapText="1"/>
    </xf>
    <xf numFmtId="0" fontId="38" fillId="0" borderId="29" xfId="0" applyFont="1" applyBorder="1" applyAlignment="1">
      <alignment horizontal="left" wrapText="1"/>
    </xf>
    <xf numFmtId="49" fontId="39" fillId="0" borderId="1" xfId="0" applyNumberFormat="1" applyFont="1" applyBorder="1" applyAlignment="1">
      <alignment horizontal="left" vertical="center" wrapText="1"/>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M58"/>
  <sheetViews>
    <sheetView showGridLines="0" tabSelected="1" workbookViewId="0"/>
  </sheetViews>
  <sheetFormatPr defaultRowHeight="14.4"/>
  <cols>
    <col min="1" max="1" width="8.28515625" style="1" customWidth="1"/>
    <col min="2" max="2" width="1.7109375" style="1" customWidth="1"/>
    <col min="3" max="3" width="4.140625" style="1" customWidth="1"/>
    <col min="4" max="33" width="2.7109375" style="1" customWidth="1"/>
    <col min="34" max="34" width="3.28515625" style="1" customWidth="1"/>
    <col min="35" max="35" width="31.7109375" style="1" customWidth="1"/>
    <col min="36" max="37" width="2.42578125" style="1" customWidth="1"/>
    <col min="38" max="38" width="8.28515625" style="1" customWidth="1"/>
    <col min="39" max="39" width="3.28515625" style="1" customWidth="1"/>
    <col min="40" max="40" width="13.28515625" style="1" customWidth="1"/>
    <col min="41" max="41" width="7.42578125" style="1" customWidth="1"/>
    <col min="42" max="42" width="4.140625" style="1" customWidth="1"/>
    <col min="43" max="43" width="15.7109375" style="1" customWidth="1"/>
    <col min="44" max="44" width="13.7109375" style="1" customWidth="1"/>
    <col min="45" max="47" width="25.85546875" style="1" hidden="1" customWidth="1"/>
    <col min="48" max="49" width="21.7109375" style="1" hidden="1" customWidth="1"/>
    <col min="50" max="51" width="25" style="1" hidden="1" customWidth="1"/>
    <col min="52" max="52" width="21.7109375" style="1" hidden="1" customWidth="1"/>
    <col min="53" max="53" width="19.140625" style="1" hidden="1" customWidth="1"/>
    <col min="54" max="54" width="25" style="1" hidden="1" customWidth="1"/>
    <col min="55" max="55" width="21.7109375" style="1" hidden="1" customWidth="1"/>
    <col min="56" max="56" width="19.140625" style="1" hidden="1" customWidth="1"/>
    <col min="57" max="57" width="66.42578125" style="1" customWidth="1"/>
    <col min="71" max="91" width="9.28515625" style="1" hidden="1"/>
  </cols>
  <sheetData>
    <row r="1" spans="1:74" ht="10.199999999999999">
      <c r="A1" s="16" t="s">
        <v>0</v>
      </c>
      <c r="AZ1" s="16" t="s">
        <v>1</v>
      </c>
      <c r="BA1" s="16" t="s">
        <v>2</v>
      </c>
      <c r="BB1" s="16" t="s">
        <v>3</v>
      </c>
      <c r="BT1" s="16" t="s">
        <v>4</v>
      </c>
      <c r="BU1" s="16" t="s">
        <v>4</v>
      </c>
      <c r="BV1" s="16" t="s">
        <v>5</v>
      </c>
    </row>
    <row r="2" spans="1:74" s="1" customFormat="1" ht="36.9" customHeight="1">
      <c r="AR2" s="351"/>
      <c r="AS2" s="351"/>
      <c r="AT2" s="351"/>
      <c r="AU2" s="351"/>
      <c r="AV2" s="351"/>
      <c r="AW2" s="351"/>
      <c r="AX2" s="351"/>
      <c r="AY2" s="351"/>
      <c r="AZ2" s="351"/>
      <c r="BA2" s="351"/>
      <c r="BB2" s="351"/>
      <c r="BC2" s="351"/>
      <c r="BD2" s="351"/>
      <c r="BE2" s="351"/>
      <c r="BS2" s="17" t="s">
        <v>6</v>
      </c>
      <c r="BT2" s="17" t="s">
        <v>7</v>
      </c>
    </row>
    <row r="3" spans="1:74" s="1" customFormat="1" ht="6.9" customHeight="1">
      <c r="B3" s="18"/>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20"/>
      <c r="BS3" s="17" t="s">
        <v>6</v>
      </c>
      <c r="BT3" s="17" t="s">
        <v>8</v>
      </c>
    </row>
    <row r="4" spans="1:74" s="1" customFormat="1" ht="24.9" customHeight="1">
      <c r="B4" s="21"/>
      <c r="C4" s="22"/>
      <c r="D4" s="23" t="s">
        <v>9</v>
      </c>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0"/>
      <c r="AS4" s="24" t="s">
        <v>10</v>
      </c>
      <c r="BE4" s="25" t="s">
        <v>11</v>
      </c>
      <c r="BS4" s="17" t="s">
        <v>12</v>
      </c>
    </row>
    <row r="5" spans="1:74" s="1" customFormat="1" ht="12" customHeight="1">
      <c r="B5" s="21"/>
      <c r="C5" s="22"/>
      <c r="D5" s="26" t="s">
        <v>13</v>
      </c>
      <c r="E5" s="22"/>
      <c r="F5" s="22"/>
      <c r="G5" s="22"/>
      <c r="H5" s="22"/>
      <c r="I5" s="22"/>
      <c r="J5" s="22"/>
      <c r="K5" s="315" t="s">
        <v>14</v>
      </c>
      <c r="L5" s="316"/>
      <c r="M5" s="316"/>
      <c r="N5" s="316"/>
      <c r="O5" s="316"/>
      <c r="P5" s="316"/>
      <c r="Q5" s="316"/>
      <c r="R5" s="316"/>
      <c r="S5" s="316"/>
      <c r="T5" s="316"/>
      <c r="U5" s="316"/>
      <c r="V5" s="316"/>
      <c r="W5" s="316"/>
      <c r="X5" s="316"/>
      <c r="Y5" s="316"/>
      <c r="Z5" s="316"/>
      <c r="AA5" s="316"/>
      <c r="AB5" s="316"/>
      <c r="AC5" s="316"/>
      <c r="AD5" s="316"/>
      <c r="AE5" s="316"/>
      <c r="AF5" s="316"/>
      <c r="AG5" s="316"/>
      <c r="AH5" s="316"/>
      <c r="AI5" s="316"/>
      <c r="AJ5" s="316"/>
      <c r="AK5" s="316"/>
      <c r="AL5" s="316"/>
      <c r="AM5" s="316"/>
      <c r="AN5" s="316"/>
      <c r="AO5" s="316"/>
      <c r="AP5" s="22"/>
      <c r="AQ5" s="22"/>
      <c r="AR5" s="20"/>
      <c r="BE5" s="312" t="s">
        <v>15</v>
      </c>
      <c r="BS5" s="17" t="s">
        <v>6</v>
      </c>
    </row>
    <row r="6" spans="1:74" s="1" customFormat="1" ht="36.9" customHeight="1">
      <c r="B6" s="21"/>
      <c r="C6" s="22"/>
      <c r="D6" s="28" t="s">
        <v>16</v>
      </c>
      <c r="E6" s="22"/>
      <c r="F6" s="22"/>
      <c r="G6" s="22"/>
      <c r="H6" s="22"/>
      <c r="I6" s="22"/>
      <c r="J6" s="22"/>
      <c r="K6" s="317" t="s">
        <v>17</v>
      </c>
      <c r="L6" s="316"/>
      <c r="M6" s="316"/>
      <c r="N6" s="316"/>
      <c r="O6" s="316"/>
      <c r="P6" s="316"/>
      <c r="Q6" s="316"/>
      <c r="R6" s="316"/>
      <c r="S6" s="316"/>
      <c r="T6" s="316"/>
      <c r="U6" s="316"/>
      <c r="V6" s="316"/>
      <c r="W6" s="316"/>
      <c r="X6" s="316"/>
      <c r="Y6" s="316"/>
      <c r="Z6" s="316"/>
      <c r="AA6" s="316"/>
      <c r="AB6" s="316"/>
      <c r="AC6" s="316"/>
      <c r="AD6" s="316"/>
      <c r="AE6" s="316"/>
      <c r="AF6" s="316"/>
      <c r="AG6" s="316"/>
      <c r="AH6" s="316"/>
      <c r="AI6" s="316"/>
      <c r="AJ6" s="316"/>
      <c r="AK6" s="316"/>
      <c r="AL6" s="316"/>
      <c r="AM6" s="316"/>
      <c r="AN6" s="316"/>
      <c r="AO6" s="316"/>
      <c r="AP6" s="22"/>
      <c r="AQ6" s="22"/>
      <c r="AR6" s="20"/>
      <c r="BE6" s="313"/>
      <c r="BS6" s="17" t="s">
        <v>6</v>
      </c>
    </row>
    <row r="7" spans="1:74" s="1" customFormat="1" ht="12" customHeight="1">
      <c r="B7" s="21"/>
      <c r="C7" s="22"/>
      <c r="D7" s="29" t="s">
        <v>18</v>
      </c>
      <c r="E7" s="22"/>
      <c r="F7" s="22"/>
      <c r="G7" s="22"/>
      <c r="H7" s="22"/>
      <c r="I7" s="22"/>
      <c r="J7" s="22"/>
      <c r="K7" s="27" t="s">
        <v>19</v>
      </c>
      <c r="L7" s="22"/>
      <c r="M7" s="22"/>
      <c r="N7" s="22"/>
      <c r="O7" s="22"/>
      <c r="P7" s="22"/>
      <c r="Q7" s="22"/>
      <c r="R7" s="22"/>
      <c r="S7" s="22"/>
      <c r="T7" s="22"/>
      <c r="U7" s="22"/>
      <c r="V7" s="22"/>
      <c r="W7" s="22"/>
      <c r="X7" s="22"/>
      <c r="Y7" s="22"/>
      <c r="Z7" s="22"/>
      <c r="AA7" s="22"/>
      <c r="AB7" s="22"/>
      <c r="AC7" s="22"/>
      <c r="AD7" s="22"/>
      <c r="AE7" s="22"/>
      <c r="AF7" s="22"/>
      <c r="AG7" s="22"/>
      <c r="AH7" s="22"/>
      <c r="AI7" s="22"/>
      <c r="AJ7" s="22"/>
      <c r="AK7" s="29" t="s">
        <v>20</v>
      </c>
      <c r="AL7" s="22"/>
      <c r="AM7" s="22"/>
      <c r="AN7" s="27" t="s">
        <v>19</v>
      </c>
      <c r="AO7" s="22"/>
      <c r="AP7" s="22"/>
      <c r="AQ7" s="22"/>
      <c r="AR7" s="20"/>
      <c r="BE7" s="313"/>
      <c r="BS7" s="17" t="s">
        <v>6</v>
      </c>
    </row>
    <row r="8" spans="1:74" s="1" customFormat="1" ht="12" customHeight="1">
      <c r="B8" s="21"/>
      <c r="C8" s="22"/>
      <c r="D8" s="29" t="s">
        <v>21</v>
      </c>
      <c r="E8" s="22"/>
      <c r="F8" s="22"/>
      <c r="G8" s="22"/>
      <c r="H8" s="22"/>
      <c r="I8" s="22"/>
      <c r="J8" s="22"/>
      <c r="K8" s="27" t="s">
        <v>22</v>
      </c>
      <c r="L8" s="22"/>
      <c r="M8" s="22"/>
      <c r="N8" s="22"/>
      <c r="O8" s="22"/>
      <c r="P8" s="22"/>
      <c r="Q8" s="22"/>
      <c r="R8" s="22"/>
      <c r="S8" s="22"/>
      <c r="T8" s="22"/>
      <c r="U8" s="22"/>
      <c r="V8" s="22"/>
      <c r="W8" s="22"/>
      <c r="X8" s="22"/>
      <c r="Y8" s="22"/>
      <c r="Z8" s="22"/>
      <c r="AA8" s="22"/>
      <c r="AB8" s="22"/>
      <c r="AC8" s="22"/>
      <c r="AD8" s="22"/>
      <c r="AE8" s="22"/>
      <c r="AF8" s="22"/>
      <c r="AG8" s="22"/>
      <c r="AH8" s="22"/>
      <c r="AI8" s="22"/>
      <c r="AJ8" s="22"/>
      <c r="AK8" s="29" t="s">
        <v>23</v>
      </c>
      <c r="AL8" s="22"/>
      <c r="AM8" s="22"/>
      <c r="AN8" s="30" t="s">
        <v>24</v>
      </c>
      <c r="AO8" s="22"/>
      <c r="AP8" s="22"/>
      <c r="AQ8" s="22"/>
      <c r="AR8" s="20"/>
      <c r="BE8" s="313"/>
      <c r="BS8" s="17" t="s">
        <v>6</v>
      </c>
    </row>
    <row r="9" spans="1:74" s="1" customFormat="1" ht="14.4" customHeight="1">
      <c r="B9" s="21"/>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0"/>
      <c r="BE9" s="313"/>
      <c r="BS9" s="17" t="s">
        <v>6</v>
      </c>
    </row>
    <row r="10" spans="1:74" s="1" customFormat="1" ht="12" customHeight="1">
      <c r="B10" s="21"/>
      <c r="C10" s="22"/>
      <c r="D10" s="29" t="s">
        <v>25</v>
      </c>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9" t="s">
        <v>26</v>
      </c>
      <c r="AL10" s="22"/>
      <c r="AM10" s="22"/>
      <c r="AN10" s="27" t="s">
        <v>27</v>
      </c>
      <c r="AO10" s="22"/>
      <c r="AP10" s="22"/>
      <c r="AQ10" s="22"/>
      <c r="AR10" s="20"/>
      <c r="BE10" s="313"/>
      <c r="BS10" s="17" t="s">
        <v>6</v>
      </c>
    </row>
    <row r="11" spans="1:74" s="1" customFormat="1" ht="18.45" customHeight="1">
      <c r="B11" s="21"/>
      <c r="C11" s="22"/>
      <c r="D11" s="22"/>
      <c r="E11" s="27" t="s">
        <v>28</v>
      </c>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9" t="s">
        <v>29</v>
      </c>
      <c r="AL11" s="22"/>
      <c r="AM11" s="22"/>
      <c r="AN11" s="27" t="s">
        <v>19</v>
      </c>
      <c r="AO11" s="22"/>
      <c r="AP11" s="22"/>
      <c r="AQ11" s="22"/>
      <c r="AR11" s="20"/>
      <c r="BE11" s="313"/>
      <c r="BS11" s="17" t="s">
        <v>6</v>
      </c>
    </row>
    <row r="12" spans="1:74" s="1" customFormat="1" ht="6.9" customHeight="1">
      <c r="B12" s="21"/>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0"/>
      <c r="BE12" s="313"/>
      <c r="BS12" s="17" t="s">
        <v>6</v>
      </c>
    </row>
    <row r="13" spans="1:74" s="1" customFormat="1" ht="12" customHeight="1">
      <c r="B13" s="21"/>
      <c r="C13" s="22"/>
      <c r="D13" s="29" t="s">
        <v>30</v>
      </c>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9" t="s">
        <v>26</v>
      </c>
      <c r="AL13" s="22"/>
      <c r="AM13" s="22"/>
      <c r="AN13" s="31" t="s">
        <v>31</v>
      </c>
      <c r="AO13" s="22"/>
      <c r="AP13" s="22"/>
      <c r="AQ13" s="22"/>
      <c r="AR13" s="20"/>
      <c r="BE13" s="313"/>
      <c r="BS13" s="17" t="s">
        <v>6</v>
      </c>
    </row>
    <row r="14" spans="1:74" ht="13.2">
      <c r="B14" s="21"/>
      <c r="C14" s="22"/>
      <c r="D14" s="22"/>
      <c r="E14" s="318" t="s">
        <v>31</v>
      </c>
      <c r="F14" s="319"/>
      <c r="G14" s="319"/>
      <c r="H14" s="319"/>
      <c r="I14" s="319"/>
      <c r="J14" s="319"/>
      <c r="K14" s="319"/>
      <c r="L14" s="319"/>
      <c r="M14" s="319"/>
      <c r="N14" s="319"/>
      <c r="O14" s="319"/>
      <c r="P14" s="319"/>
      <c r="Q14" s="319"/>
      <c r="R14" s="319"/>
      <c r="S14" s="319"/>
      <c r="T14" s="319"/>
      <c r="U14" s="319"/>
      <c r="V14" s="319"/>
      <c r="W14" s="319"/>
      <c r="X14" s="319"/>
      <c r="Y14" s="319"/>
      <c r="Z14" s="319"/>
      <c r="AA14" s="319"/>
      <c r="AB14" s="319"/>
      <c r="AC14" s="319"/>
      <c r="AD14" s="319"/>
      <c r="AE14" s="319"/>
      <c r="AF14" s="319"/>
      <c r="AG14" s="319"/>
      <c r="AH14" s="319"/>
      <c r="AI14" s="319"/>
      <c r="AJ14" s="319"/>
      <c r="AK14" s="29" t="s">
        <v>29</v>
      </c>
      <c r="AL14" s="22"/>
      <c r="AM14" s="22"/>
      <c r="AN14" s="31" t="s">
        <v>31</v>
      </c>
      <c r="AO14" s="22"/>
      <c r="AP14" s="22"/>
      <c r="AQ14" s="22"/>
      <c r="AR14" s="20"/>
      <c r="BE14" s="313"/>
      <c r="BS14" s="17" t="s">
        <v>6</v>
      </c>
    </row>
    <row r="15" spans="1:74" s="1" customFormat="1" ht="6.9" customHeight="1">
      <c r="B15" s="21"/>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0"/>
      <c r="BE15" s="313"/>
      <c r="BS15" s="17" t="s">
        <v>4</v>
      </c>
    </row>
    <row r="16" spans="1:74" s="1" customFormat="1" ht="12" customHeight="1">
      <c r="B16" s="21"/>
      <c r="C16" s="22"/>
      <c r="D16" s="29" t="s">
        <v>32</v>
      </c>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9" t="s">
        <v>26</v>
      </c>
      <c r="AL16" s="22"/>
      <c r="AM16" s="22"/>
      <c r="AN16" s="27" t="s">
        <v>33</v>
      </c>
      <c r="AO16" s="22"/>
      <c r="AP16" s="22"/>
      <c r="AQ16" s="22"/>
      <c r="AR16" s="20"/>
      <c r="BE16" s="313"/>
      <c r="BS16" s="17" t="s">
        <v>4</v>
      </c>
    </row>
    <row r="17" spans="1:71" s="1" customFormat="1" ht="18.45" customHeight="1">
      <c r="B17" s="21"/>
      <c r="C17" s="22"/>
      <c r="D17" s="22"/>
      <c r="E17" s="27" t="s">
        <v>34</v>
      </c>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9" t="s">
        <v>29</v>
      </c>
      <c r="AL17" s="22"/>
      <c r="AM17" s="22"/>
      <c r="AN17" s="27" t="s">
        <v>35</v>
      </c>
      <c r="AO17" s="22"/>
      <c r="AP17" s="22"/>
      <c r="AQ17" s="22"/>
      <c r="AR17" s="20"/>
      <c r="BE17" s="313"/>
      <c r="BS17" s="17" t="s">
        <v>36</v>
      </c>
    </row>
    <row r="18" spans="1:71" s="1" customFormat="1" ht="6.9" customHeight="1">
      <c r="B18" s="21"/>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0"/>
      <c r="BE18" s="313"/>
      <c r="BS18" s="17" t="s">
        <v>6</v>
      </c>
    </row>
    <row r="19" spans="1:71" s="1" customFormat="1" ht="12" customHeight="1">
      <c r="B19" s="21"/>
      <c r="C19" s="22"/>
      <c r="D19" s="29" t="s">
        <v>37</v>
      </c>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9" t="s">
        <v>26</v>
      </c>
      <c r="AL19" s="22"/>
      <c r="AM19" s="22"/>
      <c r="AN19" s="27" t="s">
        <v>19</v>
      </c>
      <c r="AO19" s="22"/>
      <c r="AP19" s="22"/>
      <c r="AQ19" s="22"/>
      <c r="AR19" s="20"/>
      <c r="BE19" s="313"/>
      <c r="BS19" s="17" t="s">
        <v>6</v>
      </c>
    </row>
    <row r="20" spans="1:71" s="1" customFormat="1" ht="18.45" customHeight="1">
      <c r="B20" s="21"/>
      <c r="C20" s="22"/>
      <c r="D20" s="22"/>
      <c r="E20" s="27" t="s">
        <v>38</v>
      </c>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9" t="s">
        <v>29</v>
      </c>
      <c r="AL20" s="22"/>
      <c r="AM20" s="22"/>
      <c r="AN20" s="27" t="s">
        <v>19</v>
      </c>
      <c r="AO20" s="22"/>
      <c r="AP20" s="22"/>
      <c r="AQ20" s="22"/>
      <c r="AR20" s="20"/>
      <c r="BE20" s="313"/>
      <c r="BS20" s="17" t="s">
        <v>4</v>
      </c>
    </row>
    <row r="21" spans="1:71" s="1" customFormat="1" ht="6.9" customHeight="1">
      <c r="B21" s="21"/>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0"/>
      <c r="BE21" s="313"/>
    </row>
    <row r="22" spans="1:71" s="1" customFormat="1" ht="12" customHeight="1">
      <c r="B22" s="21"/>
      <c r="C22" s="22"/>
      <c r="D22" s="29" t="s">
        <v>39</v>
      </c>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0"/>
      <c r="BE22" s="313"/>
    </row>
    <row r="23" spans="1:71" s="1" customFormat="1" ht="47.25" customHeight="1">
      <c r="B23" s="21"/>
      <c r="C23" s="22"/>
      <c r="D23" s="22"/>
      <c r="E23" s="320" t="s">
        <v>40</v>
      </c>
      <c r="F23" s="320"/>
      <c r="G23" s="320"/>
      <c r="H23" s="320"/>
      <c r="I23" s="320"/>
      <c r="J23" s="320"/>
      <c r="K23" s="320"/>
      <c r="L23" s="320"/>
      <c r="M23" s="320"/>
      <c r="N23" s="320"/>
      <c r="O23" s="320"/>
      <c r="P23" s="320"/>
      <c r="Q23" s="320"/>
      <c r="R23" s="320"/>
      <c r="S23" s="320"/>
      <c r="T23" s="320"/>
      <c r="U23" s="320"/>
      <c r="V23" s="320"/>
      <c r="W23" s="320"/>
      <c r="X23" s="320"/>
      <c r="Y23" s="320"/>
      <c r="Z23" s="320"/>
      <c r="AA23" s="320"/>
      <c r="AB23" s="320"/>
      <c r="AC23" s="320"/>
      <c r="AD23" s="320"/>
      <c r="AE23" s="320"/>
      <c r="AF23" s="320"/>
      <c r="AG23" s="320"/>
      <c r="AH23" s="320"/>
      <c r="AI23" s="320"/>
      <c r="AJ23" s="320"/>
      <c r="AK23" s="320"/>
      <c r="AL23" s="320"/>
      <c r="AM23" s="320"/>
      <c r="AN23" s="320"/>
      <c r="AO23" s="22"/>
      <c r="AP23" s="22"/>
      <c r="AQ23" s="22"/>
      <c r="AR23" s="20"/>
      <c r="BE23" s="313"/>
    </row>
    <row r="24" spans="1:71" s="1" customFormat="1" ht="6.9" customHeight="1">
      <c r="B24" s="21"/>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0"/>
      <c r="BE24" s="313"/>
    </row>
    <row r="25" spans="1:71" s="1" customFormat="1" ht="6.9" customHeight="1">
      <c r="B25" s="21"/>
      <c r="C25" s="22"/>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22"/>
      <c r="AQ25" s="22"/>
      <c r="AR25" s="20"/>
      <c r="BE25" s="313"/>
    </row>
    <row r="26" spans="1:71" s="2" customFormat="1" ht="25.95" customHeight="1">
      <c r="A26" s="34"/>
      <c r="B26" s="35"/>
      <c r="C26" s="36"/>
      <c r="D26" s="37" t="s">
        <v>41</v>
      </c>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21">
        <f>ROUND(AG54,2)</f>
        <v>0</v>
      </c>
      <c r="AL26" s="322"/>
      <c r="AM26" s="322"/>
      <c r="AN26" s="322"/>
      <c r="AO26" s="322"/>
      <c r="AP26" s="36"/>
      <c r="AQ26" s="36"/>
      <c r="AR26" s="39"/>
      <c r="BE26" s="313"/>
    </row>
    <row r="27" spans="1:71" s="2" customFormat="1" ht="6.9" customHeight="1">
      <c r="A27" s="34"/>
      <c r="B27" s="35"/>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9"/>
      <c r="BE27" s="313"/>
    </row>
    <row r="28" spans="1:71" s="2" customFormat="1" ht="13.2">
      <c r="A28" s="34"/>
      <c r="B28" s="35"/>
      <c r="C28" s="36"/>
      <c r="D28" s="36"/>
      <c r="E28" s="36"/>
      <c r="F28" s="36"/>
      <c r="G28" s="36"/>
      <c r="H28" s="36"/>
      <c r="I28" s="36"/>
      <c r="J28" s="36"/>
      <c r="K28" s="36"/>
      <c r="L28" s="323" t="s">
        <v>42</v>
      </c>
      <c r="M28" s="323"/>
      <c r="N28" s="323"/>
      <c r="O28" s="323"/>
      <c r="P28" s="323"/>
      <c r="Q28" s="36"/>
      <c r="R28" s="36"/>
      <c r="S28" s="36"/>
      <c r="T28" s="36"/>
      <c r="U28" s="36"/>
      <c r="V28" s="36"/>
      <c r="W28" s="323" t="s">
        <v>43</v>
      </c>
      <c r="X28" s="323"/>
      <c r="Y28" s="323"/>
      <c r="Z28" s="323"/>
      <c r="AA28" s="323"/>
      <c r="AB28" s="323"/>
      <c r="AC28" s="323"/>
      <c r="AD28" s="323"/>
      <c r="AE28" s="323"/>
      <c r="AF28" s="36"/>
      <c r="AG28" s="36"/>
      <c r="AH28" s="36"/>
      <c r="AI28" s="36"/>
      <c r="AJ28" s="36"/>
      <c r="AK28" s="323" t="s">
        <v>44</v>
      </c>
      <c r="AL28" s="323"/>
      <c r="AM28" s="323"/>
      <c r="AN28" s="323"/>
      <c r="AO28" s="323"/>
      <c r="AP28" s="36"/>
      <c r="AQ28" s="36"/>
      <c r="AR28" s="39"/>
      <c r="BE28" s="313"/>
    </row>
    <row r="29" spans="1:71" s="3" customFormat="1" ht="14.4" customHeight="1">
      <c r="B29" s="40"/>
      <c r="C29" s="41"/>
      <c r="D29" s="29" t="s">
        <v>45</v>
      </c>
      <c r="E29" s="41"/>
      <c r="F29" s="29" t="s">
        <v>46</v>
      </c>
      <c r="G29" s="41"/>
      <c r="H29" s="41"/>
      <c r="I29" s="41"/>
      <c r="J29" s="41"/>
      <c r="K29" s="41"/>
      <c r="L29" s="326">
        <v>0.21</v>
      </c>
      <c r="M29" s="325"/>
      <c r="N29" s="325"/>
      <c r="O29" s="325"/>
      <c r="P29" s="325"/>
      <c r="Q29" s="41"/>
      <c r="R29" s="41"/>
      <c r="S29" s="41"/>
      <c r="T29" s="41"/>
      <c r="U29" s="41"/>
      <c r="V29" s="41"/>
      <c r="W29" s="324">
        <f>ROUND(AZ54, 2)</f>
        <v>0</v>
      </c>
      <c r="X29" s="325"/>
      <c r="Y29" s="325"/>
      <c r="Z29" s="325"/>
      <c r="AA29" s="325"/>
      <c r="AB29" s="325"/>
      <c r="AC29" s="325"/>
      <c r="AD29" s="325"/>
      <c r="AE29" s="325"/>
      <c r="AF29" s="41"/>
      <c r="AG29" s="41"/>
      <c r="AH29" s="41"/>
      <c r="AI29" s="41"/>
      <c r="AJ29" s="41"/>
      <c r="AK29" s="324">
        <f>ROUND(AV54, 2)</f>
        <v>0</v>
      </c>
      <c r="AL29" s="325"/>
      <c r="AM29" s="325"/>
      <c r="AN29" s="325"/>
      <c r="AO29" s="325"/>
      <c r="AP29" s="41"/>
      <c r="AQ29" s="41"/>
      <c r="AR29" s="42"/>
      <c r="BE29" s="314"/>
    </row>
    <row r="30" spans="1:71" s="3" customFormat="1" ht="14.4" customHeight="1">
      <c r="B30" s="40"/>
      <c r="C30" s="41"/>
      <c r="D30" s="41"/>
      <c r="E30" s="41"/>
      <c r="F30" s="29" t="s">
        <v>47</v>
      </c>
      <c r="G30" s="41"/>
      <c r="H30" s="41"/>
      <c r="I30" s="41"/>
      <c r="J30" s="41"/>
      <c r="K30" s="41"/>
      <c r="L30" s="326">
        <v>0.15</v>
      </c>
      <c r="M30" s="325"/>
      <c r="N30" s="325"/>
      <c r="O30" s="325"/>
      <c r="P30" s="325"/>
      <c r="Q30" s="41"/>
      <c r="R30" s="41"/>
      <c r="S30" s="41"/>
      <c r="T30" s="41"/>
      <c r="U30" s="41"/>
      <c r="V30" s="41"/>
      <c r="W30" s="324">
        <f>ROUND(BA54, 2)</f>
        <v>0</v>
      </c>
      <c r="X30" s="325"/>
      <c r="Y30" s="325"/>
      <c r="Z30" s="325"/>
      <c r="AA30" s="325"/>
      <c r="AB30" s="325"/>
      <c r="AC30" s="325"/>
      <c r="AD30" s="325"/>
      <c r="AE30" s="325"/>
      <c r="AF30" s="41"/>
      <c r="AG30" s="41"/>
      <c r="AH30" s="41"/>
      <c r="AI30" s="41"/>
      <c r="AJ30" s="41"/>
      <c r="AK30" s="324">
        <f>ROUND(AW54, 2)</f>
        <v>0</v>
      </c>
      <c r="AL30" s="325"/>
      <c r="AM30" s="325"/>
      <c r="AN30" s="325"/>
      <c r="AO30" s="325"/>
      <c r="AP30" s="41"/>
      <c r="AQ30" s="41"/>
      <c r="AR30" s="42"/>
      <c r="BE30" s="314"/>
    </row>
    <row r="31" spans="1:71" s="3" customFormat="1" ht="14.4" hidden="1" customHeight="1">
      <c r="B31" s="40"/>
      <c r="C31" s="41"/>
      <c r="D31" s="41"/>
      <c r="E31" s="41"/>
      <c r="F31" s="29" t="s">
        <v>48</v>
      </c>
      <c r="G31" s="41"/>
      <c r="H31" s="41"/>
      <c r="I31" s="41"/>
      <c r="J31" s="41"/>
      <c r="K31" s="41"/>
      <c r="L31" s="326">
        <v>0.21</v>
      </c>
      <c r="M31" s="325"/>
      <c r="N31" s="325"/>
      <c r="O31" s="325"/>
      <c r="P31" s="325"/>
      <c r="Q31" s="41"/>
      <c r="R31" s="41"/>
      <c r="S31" s="41"/>
      <c r="T31" s="41"/>
      <c r="U31" s="41"/>
      <c r="V31" s="41"/>
      <c r="W31" s="324">
        <f>ROUND(BB54, 2)</f>
        <v>0</v>
      </c>
      <c r="X31" s="325"/>
      <c r="Y31" s="325"/>
      <c r="Z31" s="325"/>
      <c r="AA31" s="325"/>
      <c r="AB31" s="325"/>
      <c r="AC31" s="325"/>
      <c r="AD31" s="325"/>
      <c r="AE31" s="325"/>
      <c r="AF31" s="41"/>
      <c r="AG31" s="41"/>
      <c r="AH31" s="41"/>
      <c r="AI31" s="41"/>
      <c r="AJ31" s="41"/>
      <c r="AK31" s="324">
        <v>0</v>
      </c>
      <c r="AL31" s="325"/>
      <c r="AM31" s="325"/>
      <c r="AN31" s="325"/>
      <c r="AO31" s="325"/>
      <c r="AP31" s="41"/>
      <c r="AQ31" s="41"/>
      <c r="AR31" s="42"/>
      <c r="BE31" s="314"/>
    </row>
    <row r="32" spans="1:71" s="3" customFormat="1" ht="14.4" hidden="1" customHeight="1">
      <c r="B32" s="40"/>
      <c r="C32" s="41"/>
      <c r="D32" s="41"/>
      <c r="E32" s="41"/>
      <c r="F32" s="29" t="s">
        <v>49</v>
      </c>
      <c r="G32" s="41"/>
      <c r="H32" s="41"/>
      <c r="I32" s="41"/>
      <c r="J32" s="41"/>
      <c r="K32" s="41"/>
      <c r="L32" s="326">
        <v>0.15</v>
      </c>
      <c r="M32" s="325"/>
      <c r="N32" s="325"/>
      <c r="O32" s="325"/>
      <c r="P32" s="325"/>
      <c r="Q32" s="41"/>
      <c r="R32" s="41"/>
      <c r="S32" s="41"/>
      <c r="T32" s="41"/>
      <c r="U32" s="41"/>
      <c r="V32" s="41"/>
      <c r="W32" s="324">
        <f>ROUND(BC54, 2)</f>
        <v>0</v>
      </c>
      <c r="X32" s="325"/>
      <c r="Y32" s="325"/>
      <c r="Z32" s="325"/>
      <c r="AA32" s="325"/>
      <c r="AB32" s="325"/>
      <c r="AC32" s="325"/>
      <c r="AD32" s="325"/>
      <c r="AE32" s="325"/>
      <c r="AF32" s="41"/>
      <c r="AG32" s="41"/>
      <c r="AH32" s="41"/>
      <c r="AI32" s="41"/>
      <c r="AJ32" s="41"/>
      <c r="AK32" s="324">
        <v>0</v>
      </c>
      <c r="AL32" s="325"/>
      <c r="AM32" s="325"/>
      <c r="AN32" s="325"/>
      <c r="AO32" s="325"/>
      <c r="AP32" s="41"/>
      <c r="AQ32" s="41"/>
      <c r="AR32" s="42"/>
      <c r="BE32" s="314"/>
    </row>
    <row r="33" spans="1:57" s="3" customFormat="1" ht="14.4" hidden="1" customHeight="1">
      <c r="B33" s="40"/>
      <c r="C33" s="41"/>
      <c r="D33" s="41"/>
      <c r="E33" s="41"/>
      <c r="F33" s="29" t="s">
        <v>50</v>
      </c>
      <c r="G33" s="41"/>
      <c r="H33" s="41"/>
      <c r="I33" s="41"/>
      <c r="J33" s="41"/>
      <c r="K33" s="41"/>
      <c r="L33" s="326">
        <v>0</v>
      </c>
      <c r="M33" s="325"/>
      <c r="N33" s="325"/>
      <c r="O33" s="325"/>
      <c r="P33" s="325"/>
      <c r="Q33" s="41"/>
      <c r="R33" s="41"/>
      <c r="S33" s="41"/>
      <c r="T33" s="41"/>
      <c r="U33" s="41"/>
      <c r="V33" s="41"/>
      <c r="W33" s="324">
        <f>ROUND(BD54, 2)</f>
        <v>0</v>
      </c>
      <c r="X33" s="325"/>
      <c r="Y33" s="325"/>
      <c r="Z33" s="325"/>
      <c r="AA33" s="325"/>
      <c r="AB33" s="325"/>
      <c r="AC33" s="325"/>
      <c r="AD33" s="325"/>
      <c r="AE33" s="325"/>
      <c r="AF33" s="41"/>
      <c r="AG33" s="41"/>
      <c r="AH33" s="41"/>
      <c r="AI33" s="41"/>
      <c r="AJ33" s="41"/>
      <c r="AK33" s="324">
        <v>0</v>
      </c>
      <c r="AL33" s="325"/>
      <c r="AM33" s="325"/>
      <c r="AN33" s="325"/>
      <c r="AO33" s="325"/>
      <c r="AP33" s="41"/>
      <c r="AQ33" s="41"/>
      <c r="AR33" s="42"/>
    </row>
    <row r="34" spans="1:57" s="2" customFormat="1" ht="6.9" customHeight="1">
      <c r="A34" s="34"/>
      <c r="B34" s="35"/>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9"/>
      <c r="BE34" s="34"/>
    </row>
    <row r="35" spans="1:57" s="2" customFormat="1" ht="25.95" customHeight="1">
      <c r="A35" s="34"/>
      <c r="B35" s="35"/>
      <c r="C35" s="43"/>
      <c r="D35" s="44" t="s">
        <v>51</v>
      </c>
      <c r="E35" s="45"/>
      <c r="F35" s="45"/>
      <c r="G35" s="45"/>
      <c r="H35" s="45"/>
      <c r="I35" s="45"/>
      <c r="J35" s="45"/>
      <c r="K35" s="45"/>
      <c r="L35" s="45"/>
      <c r="M35" s="45"/>
      <c r="N35" s="45"/>
      <c r="O35" s="45"/>
      <c r="P35" s="45"/>
      <c r="Q35" s="45"/>
      <c r="R35" s="45"/>
      <c r="S35" s="45"/>
      <c r="T35" s="46" t="s">
        <v>52</v>
      </c>
      <c r="U35" s="45"/>
      <c r="V35" s="45"/>
      <c r="W35" s="45"/>
      <c r="X35" s="327" t="s">
        <v>53</v>
      </c>
      <c r="Y35" s="328"/>
      <c r="Z35" s="328"/>
      <c r="AA35" s="328"/>
      <c r="AB35" s="328"/>
      <c r="AC35" s="45"/>
      <c r="AD35" s="45"/>
      <c r="AE35" s="45"/>
      <c r="AF35" s="45"/>
      <c r="AG35" s="45"/>
      <c r="AH35" s="45"/>
      <c r="AI35" s="45"/>
      <c r="AJ35" s="45"/>
      <c r="AK35" s="329">
        <f>SUM(AK26:AK33)</f>
        <v>0</v>
      </c>
      <c r="AL35" s="328"/>
      <c r="AM35" s="328"/>
      <c r="AN35" s="328"/>
      <c r="AO35" s="330"/>
      <c r="AP35" s="43"/>
      <c r="AQ35" s="43"/>
      <c r="AR35" s="39"/>
      <c r="BE35" s="34"/>
    </row>
    <row r="36" spans="1:57" s="2" customFormat="1" ht="6.9" customHeight="1">
      <c r="A36" s="34"/>
      <c r="B36" s="35"/>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9"/>
      <c r="BE36" s="34"/>
    </row>
    <row r="37" spans="1:57" s="2" customFormat="1" ht="6.9" customHeight="1">
      <c r="A37" s="34"/>
      <c r="B37" s="47"/>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39"/>
      <c r="BE37" s="34"/>
    </row>
    <row r="41" spans="1:57" s="2" customFormat="1" ht="6.9" customHeight="1">
      <c r="A41" s="34"/>
      <c r="B41" s="49"/>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39"/>
      <c r="BE41" s="34"/>
    </row>
    <row r="42" spans="1:57" s="2" customFormat="1" ht="24.9" customHeight="1">
      <c r="A42" s="34"/>
      <c r="B42" s="35"/>
      <c r="C42" s="23" t="s">
        <v>54</v>
      </c>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9"/>
      <c r="BE42" s="34"/>
    </row>
    <row r="43" spans="1:57" s="2" customFormat="1" ht="6.9" customHeight="1">
      <c r="A43" s="34"/>
      <c r="B43" s="35"/>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9"/>
      <c r="BE43" s="34"/>
    </row>
    <row r="44" spans="1:57" s="4" customFormat="1" ht="12" customHeight="1">
      <c r="B44" s="51"/>
      <c r="C44" s="29" t="s">
        <v>13</v>
      </c>
      <c r="D44" s="52"/>
      <c r="E44" s="52"/>
      <c r="F44" s="52"/>
      <c r="G44" s="52"/>
      <c r="H44" s="52"/>
      <c r="I44" s="52"/>
      <c r="J44" s="52"/>
      <c r="K44" s="52"/>
      <c r="L44" s="52" t="str">
        <f>K5</f>
        <v>612721</v>
      </c>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3"/>
    </row>
    <row r="45" spans="1:57" s="5" customFormat="1" ht="36.9" customHeight="1">
      <c r="B45" s="54"/>
      <c r="C45" s="55" t="s">
        <v>16</v>
      </c>
      <c r="D45" s="56"/>
      <c r="E45" s="56"/>
      <c r="F45" s="56"/>
      <c r="G45" s="56"/>
      <c r="H45" s="56"/>
      <c r="I45" s="56"/>
      <c r="J45" s="56"/>
      <c r="K45" s="56"/>
      <c r="L45" s="331" t="str">
        <f>K6</f>
        <v>Oprava sociálního zařízení na Gymnázium Vysoké Mýto</v>
      </c>
      <c r="M45" s="332"/>
      <c r="N45" s="332"/>
      <c r="O45" s="332"/>
      <c r="P45" s="332"/>
      <c r="Q45" s="332"/>
      <c r="R45" s="332"/>
      <c r="S45" s="332"/>
      <c r="T45" s="332"/>
      <c r="U45" s="332"/>
      <c r="V45" s="332"/>
      <c r="W45" s="332"/>
      <c r="X45" s="332"/>
      <c r="Y45" s="332"/>
      <c r="Z45" s="332"/>
      <c r="AA45" s="332"/>
      <c r="AB45" s="332"/>
      <c r="AC45" s="332"/>
      <c r="AD45" s="332"/>
      <c r="AE45" s="332"/>
      <c r="AF45" s="332"/>
      <c r="AG45" s="332"/>
      <c r="AH45" s="332"/>
      <c r="AI45" s="332"/>
      <c r="AJ45" s="332"/>
      <c r="AK45" s="332"/>
      <c r="AL45" s="332"/>
      <c r="AM45" s="332"/>
      <c r="AN45" s="332"/>
      <c r="AO45" s="332"/>
      <c r="AP45" s="56"/>
      <c r="AQ45" s="56"/>
      <c r="AR45" s="57"/>
    </row>
    <row r="46" spans="1:57" s="2" customFormat="1" ht="6.9" customHeight="1">
      <c r="A46" s="34"/>
      <c r="B46" s="35"/>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9"/>
      <c r="BE46" s="34"/>
    </row>
    <row r="47" spans="1:57" s="2" customFormat="1" ht="12" customHeight="1">
      <c r="A47" s="34"/>
      <c r="B47" s="35"/>
      <c r="C47" s="29" t="s">
        <v>21</v>
      </c>
      <c r="D47" s="36"/>
      <c r="E47" s="36"/>
      <c r="F47" s="36"/>
      <c r="G47" s="36"/>
      <c r="H47" s="36"/>
      <c r="I47" s="36"/>
      <c r="J47" s="36"/>
      <c r="K47" s="36"/>
      <c r="L47" s="58" t="str">
        <f>IF(K8="","",K8)</f>
        <v>566 01 Vysoké Mýto</v>
      </c>
      <c r="M47" s="36"/>
      <c r="N47" s="36"/>
      <c r="O47" s="36"/>
      <c r="P47" s="36"/>
      <c r="Q47" s="36"/>
      <c r="R47" s="36"/>
      <c r="S47" s="36"/>
      <c r="T47" s="36"/>
      <c r="U47" s="36"/>
      <c r="V47" s="36"/>
      <c r="W47" s="36"/>
      <c r="X47" s="36"/>
      <c r="Y47" s="36"/>
      <c r="Z47" s="36"/>
      <c r="AA47" s="36"/>
      <c r="AB47" s="36"/>
      <c r="AC47" s="36"/>
      <c r="AD47" s="36"/>
      <c r="AE47" s="36"/>
      <c r="AF47" s="36"/>
      <c r="AG47" s="36"/>
      <c r="AH47" s="36"/>
      <c r="AI47" s="29" t="s">
        <v>23</v>
      </c>
      <c r="AJ47" s="36"/>
      <c r="AK47" s="36"/>
      <c r="AL47" s="36"/>
      <c r="AM47" s="333" t="str">
        <f>IF(AN8= "","",AN8)</f>
        <v>14. 4. 2021</v>
      </c>
      <c r="AN47" s="333"/>
      <c r="AO47" s="36"/>
      <c r="AP47" s="36"/>
      <c r="AQ47" s="36"/>
      <c r="AR47" s="39"/>
      <c r="BE47" s="34"/>
    </row>
    <row r="48" spans="1:57" s="2" customFormat="1" ht="6.9" customHeight="1">
      <c r="A48" s="34"/>
      <c r="B48" s="35"/>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9"/>
      <c r="BE48" s="34"/>
    </row>
    <row r="49" spans="1:91" s="2" customFormat="1" ht="25.65" customHeight="1">
      <c r="A49" s="34"/>
      <c r="B49" s="35"/>
      <c r="C49" s="29" t="s">
        <v>25</v>
      </c>
      <c r="D49" s="36"/>
      <c r="E49" s="36"/>
      <c r="F49" s="36"/>
      <c r="G49" s="36"/>
      <c r="H49" s="36"/>
      <c r="I49" s="36"/>
      <c r="J49" s="36"/>
      <c r="K49" s="36"/>
      <c r="L49" s="52" t="str">
        <f>IF(E11= "","",E11)</f>
        <v>Gymnázium Vysoké Mýto,n.Vaňorného163,56601Vys.Mýto</v>
      </c>
      <c r="M49" s="36"/>
      <c r="N49" s="36"/>
      <c r="O49" s="36"/>
      <c r="P49" s="36"/>
      <c r="Q49" s="36"/>
      <c r="R49" s="36"/>
      <c r="S49" s="36"/>
      <c r="T49" s="36"/>
      <c r="U49" s="36"/>
      <c r="V49" s="36"/>
      <c r="W49" s="36"/>
      <c r="X49" s="36"/>
      <c r="Y49" s="36"/>
      <c r="Z49" s="36"/>
      <c r="AA49" s="36"/>
      <c r="AB49" s="36"/>
      <c r="AC49" s="36"/>
      <c r="AD49" s="36"/>
      <c r="AE49" s="36"/>
      <c r="AF49" s="36"/>
      <c r="AG49" s="36"/>
      <c r="AH49" s="36"/>
      <c r="AI49" s="29" t="s">
        <v>32</v>
      </c>
      <c r="AJ49" s="36"/>
      <c r="AK49" s="36"/>
      <c r="AL49" s="36"/>
      <c r="AM49" s="334" t="str">
        <f>IF(E17="","",E17)</f>
        <v>BKN spol.s r.o.Vladislavova 29/I 56601 Vysoké Mýto</v>
      </c>
      <c r="AN49" s="335"/>
      <c r="AO49" s="335"/>
      <c r="AP49" s="335"/>
      <c r="AQ49" s="36"/>
      <c r="AR49" s="39"/>
      <c r="AS49" s="336" t="s">
        <v>55</v>
      </c>
      <c r="AT49" s="337"/>
      <c r="AU49" s="60"/>
      <c r="AV49" s="60"/>
      <c r="AW49" s="60"/>
      <c r="AX49" s="60"/>
      <c r="AY49" s="60"/>
      <c r="AZ49" s="60"/>
      <c r="BA49" s="60"/>
      <c r="BB49" s="60"/>
      <c r="BC49" s="60"/>
      <c r="BD49" s="61"/>
      <c r="BE49" s="34"/>
    </row>
    <row r="50" spans="1:91" s="2" customFormat="1" ht="15.15" customHeight="1">
      <c r="A50" s="34"/>
      <c r="B50" s="35"/>
      <c r="C50" s="29" t="s">
        <v>30</v>
      </c>
      <c r="D50" s="36"/>
      <c r="E50" s="36"/>
      <c r="F50" s="36"/>
      <c r="G50" s="36"/>
      <c r="H50" s="36"/>
      <c r="I50" s="36"/>
      <c r="J50" s="36"/>
      <c r="K50" s="36"/>
      <c r="L50" s="52" t="str">
        <f>IF(E14= "Vyplň údaj","",E14)</f>
        <v/>
      </c>
      <c r="M50" s="36"/>
      <c r="N50" s="36"/>
      <c r="O50" s="36"/>
      <c r="P50" s="36"/>
      <c r="Q50" s="36"/>
      <c r="R50" s="36"/>
      <c r="S50" s="36"/>
      <c r="T50" s="36"/>
      <c r="U50" s="36"/>
      <c r="V50" s="36"/>
      <c r="W50" s="36"/>
      <c r="X50" s="36"/>
      <c r="Y50" s="36"/>
      <c r="Z50" s="36"/>
      <c r="AA50" s="36"/>
      <c r="AB50" s="36"/>
      <c r="AC50" s="36"/>
      <c r="AD50" s="36"/>
      <c r="AE50" s="36"/>
      <c r="AF50" s="36"/>
      <c r="AG50" s="36"/>
      <c r="AH50" s="36"/>
      <c r="AI50" s="29" t="s">
        <v>37</v>
      </c>
      <c r="AJ50" s="36"/>
      <c r="AK50" s="36"/>
      <c r="AL50" s="36"/>
      <c r="AM50" s="334" t="str">
        <f>IF(E20="","",E20)</f>
        <v xml:space="preserve"> </v>
      </c>
      <c r="AN50" s="335"/>
      <c r="AO50" s="335"/>
      <c r="AP50" s="335"/>
      <c r="AQ50" s="36"/>
      <c r="AR50" s="39"/>
      <c r="AS50" s="338"/>
      <c r="AT50" s="339"/>
      <c r="AU50" s="62"/>
      <c r="AV50" s="62"/>
      <c r="AW50" s="62"/>
      <c r="AX50" s="62"/>
      <c r="AY50" s="62"/>
      <c r="AZ50" s="62"/>
      <c r="BA50" s="62"/>
      <c r="BB50" s="62"/>
      <c r="BC50" s="62"/>
      <c r="BD50" s="63"/>
      <c r="BE50" s="34"/>
    </row>
    <row r="51" spans="1:91" s="2" customFormat="1" ht="10.8" customHeight="1">
      <c r="A51" s="34"/>
      <c r="B51" s="35"/>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9"/>
      <c r="AS51" s="340"/>
      <c r="AT51" s="341"/>
      <c r="AU51" s="64"/>
      <c r="AV51" s="64"/>
      <c r="AW51" s="64"/>
      <c r="AX51" s="64"/>
      <c r="AY51" s="64"/>
      <c r="AZ51" s="64"/>
      <c r="BA51" s="64"/>
      <c r="BB51" s="64"/>
      <c r="BC51" s="64"/>
      <c r="BD51" s="65"/>
      <c r="BE51" s="34"/>
    </row>
    <row r="52" spans="1:91" s="2" customFormat="1" ht="29.25" customHeight="1">
      <c r="A52" s="34"/>
      <c r="B52" s="35"/>
      <c r="C52" s="342" t="s">
        <v>56</v>
      </c>
      <c r="D52" s="343"/>
      <c r="E52" s="343"/>
      <c r="F52" s="343"/>
      <c r="G52" s="343"/>
      <c r="H52" s="66"/>
      <c r="I52" s="344" t="s">
        <v>57</v>
      </c>
      <c r="J52" s="343"/>
      <c r="K52" s="343"/>
      <c r="L52" s="343"/>
      <c r="M52" s="343"/>
      <c r="N52" s="343"/>
      <c r="O52" s="343"/>
      <c r="P52" s="343"/>
      <c r="Q52" s="343"/>
      <c r="R52" s="343"/>
      <c r="S52" s="343"/>
      <c r="T52" s="343"/>
      <c r="U52" s="343"/>
      <c r="V52" s="343"/>
      <c r="W52" s="343"/>
      <c r="X52" s="343"/>
      <c r="Y52" s="343"/>
      <c r="Z52" s="343"/>
      <c r="AA52" s="343"/>
      <c r="AB52" s="343"/>
      <c r="AC52" s="343"/>
      <c r="AD52" s="343"/>
      <c r="AE52" s="343"/>
      <c r="AF52" s="343"/>
      <c r="AG52" s="345" t="s">
        <v>58</v>
      </c>
      <c r="AH52" s="343"/>
      <c r="AI52" s="343"/>
      <c r="AJ52" s="343"/>
      <c r="AK52" s="343"/>
      <c r="AL52" s="343"/>
      <c r="AM52" s="343"/>
      <c r="AN52" s="344" t="s">
        <v>59</v>
      </c>
      <c r="AO52" s="343"/>
      <c r="AP52" s="343"/>
      <c r="AQ52" s="67" t="s">
        <v>60</v>
      </c>
      <c r="AR52" s="39"/>
      <c r="AS52" s="68" t="s">
        <v>61</v>
      </c>
      <c r="AT52" s="69" t="s">
        <v>62</v>
      </c>
      <c r="AU52" s="69" t="s">
        <v>63</v>
      </c>
      <c r="AV52" s="69" t="s">
        <v>64</v>
      </c>
      <c r="AW52" s="69" t="s">
        <v>65</v>
      </c>
      <c r="AX52" s="69" t="s">
        <v>66</v>
      </c>
      <c r="AY52" s="69" t="s">
        <v>67</v>
      </c>
      <c r="AZ52" s="69" t="s">
        <v>68</v>
      </c>
      <c r="BA52" s="69" t="s">
        <v>69</v>
      </c>
      <c r="BB52" s="69" t="s">
        <v>70</v>
      </c>
      <c r="BC52" s="69" t="s">
        <v>71</v>
      </c>
      <c r="BD52" s="70" t="s">
        <v>72</v>
      </c>
      <c r="BE52" s="34"/>
    </row>
    <row r="53" spans="1:91" s="2" customFormat="1" ht="10.8" customHeight="1">
      <c r="A53" s="34"/>
      <c r="B53" s="35"/>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9"/>
      <c r="AS53" s="71"/>
      <c r="AT53" s="72"/>
      <c r="AU53" s="72"/>
      <c r="AV53" s="72"/>
      <c r="AW53" s="72"/>
      <c r="AX53" s="72"/>
      <c r="AY53" s="72"/>
      <c r="AZ53" s="72"/>
      <c r="BA53" s="72"/>
      <c r="BB53" s="72"/>
      <c r="BC53" s="72"/>
      <c r="BD53" s="73"/>
      <c r="BE53" s="34"/>
    </row>
    <row r="54" spans="1:91" s="6" customFormat="1" ht="32.4" customHeight="1">
      <c r="B54" s="74"/>
      <c r="C54" s="75" t="s">
        <v>73</v>
      </c>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349">
        <f>ROUND(SUM(AG55:AG56),2)</f>
        <v>0</v>
      </c>
      <c r="AH54" s="349"/>
      <c r="AI54" s="349"/>
      <c r="AJ54" s="349"/>
      <c r="AK54" s="349"/>
      <c r="AL54" s="349"/>
      <c r="AM54" s="349"/>
      <c r="AN54" s="350">
        <f>SUM(AG54,AT54)</f>
        <v>0</v>
      </c>
      <c r="AO54" s="350"/>
      <c r="AP54" s="350"/>
      <c r="AQ54" s="78" t="s">
        <v>19</v>
      </c>
      <c r="AR54" s="79"/>
      <c r="AS54" s="80">
        <f>ROUND(SUM(AS55:AS56),2)</f>
        <v>0</v>
      </c>
      <c r="AT54" s="81">
        <f>ROUND(SUM(AV54:AW54),2)</f>
        <v>0</v>
      </c>
      <c r="AU54" s="82">
        <f>ROUND(SUM(AU55:AU56),5)</f>
        <v>0</v>
      </c>
      <c r="AV54" s="81">
        <f>ROUND(AZ54*L29,2)</f>
        <v>0</v>
      </c>
      <c r="AW54" s="81">
        <f>ROUND(BA54*L30,2)</f>
        <v>0</v>
      </c>
      <c r="AX54" s="81">
        <f>ROUND(BB54*L29,2)</f>
        <v>0</v>
      </c>
      <c r="AY54" s="81">
        <f>ROUND(BC54*L30,2)</f>
        <v>0</v>
      </c>
      <c r="AZ54" s="81">
        <f>ROUND(SUM(AZ55:AZ56),2)</f>
        <v>0</v>
      </c>
      <c r="BA54" s="81">
        <f>ROUND(SUM(BA55:BA56),2)</f>
        <v>0</v>
      </c>
      <c r="BB54" s="81">
        <f>ROUND(SUM(BB55:BB56),2)</f>
        <v>0</v>
      </c>
      <c r="BC54" s="81">
        <f>ROUND(SUM(BC55:BC56),2)</f>
        <v>0</v>
      </c>
      <c r="BD54" s="83">
        <f>ROUND(SUM(BD55:BD56),2)</f>
        <v>0</v>
      </c>
      <c r="BS54" s="84" t="s">
        <v>74</v>
      </c>
      <c r="BT54" s="84" t="s">
        <v>75</v>
      </c>
      <c r="BU54" s="85" t="s">
        <v>76</v>
      </c>
      <c r="BV54" s="84" t="s">
        <v>77</v>
      </c>
      <c r="BW54" s="84" t="s">
        <v>5</v>
      </c>
      <c r="BX54" s="84" t="s">
        <v>78</v>
      </c>
      <c r="CL54" s="84" t="s">
        <v>19</v>
      </c>
    </row>
    <row r="55" spans="1:91" s="7" customFormat="1" ht="16.5" customHeight="1">
      <c r="A55" s="86" t="s">
        <v>79</v>
      </c>
      <c r="B55" s="87"/>
      <c r="C55" s="88"/>
      <c r="D55" s="348" t="s">
        <v>80</v>
      </c>
      <c r="E55" s="348"/>
      <c r="F55" s="348"/>
      <c r="G55" s="348"/>
      <c r="H55" s="348"/>
      <c r="I55" s="89"/>
      <c r="J55" s="348" t="s">
        <v>81</v>
      </c>
      <c r="K55" s="348"/>
      <c r="L55" s="348"/>
      <c r="M55" s="348"/>
      <c r="N55" s="348"/>
      <c r="O55" s="348"/>
      <c r="P55" s="348"/>
      <c r="Q55" s="348"/>
      <c r="R55" s="348"/>
      <c r="S55" s="348"/>
      <c r="T55" s="348"/>
      <c r="U55" s="348"/>
      <c r="V55" s="348"/>
      <c r="W55" s="348"/>
      <c r="X55" s="348"/>
      <c r="Y55" s="348"/>
      <c r="Z55" s="348"/>
      <c r="AA55" s="348"/>
      <c r="AB55" s="348"/>
      <c r="AC55" s="348"/>
      <c r="AD55" s="348"/>
      <c r="AE55" s="348"/>
      <c r="AF55" s="348"/>
      <c r="AG55" s="346">
        <f>'D.1.1 - Architektonicko s...'!J30</f>
        <v>0</v>
      </c>
      <c r="AH55" s="347"/>
      <c r="AI55" s="347"/>
      <c r="AJ55" s="347"/>
      <c r="AK55" s="347"/>
      <c r="AL55" s="347"/>
      <c r="AM55" s="347"/>
      <c r="AN55" s="346">
        <f>SUM(AG55,AT55)</f>
        <v>0</v>
      </c>
      <c r="AO55" s="347"/>
      <c r="AP55" s="347"/>
      <c r="AQ55" s="90" t="s">
        <v>82</v>
      </c>
      <c r="AR55" s="91"/>
      <c r="AS55" s="92">
        <v>0</v>
      </c>
      <c r="AT55" s="93">
        <f>ROUND(SUM(AV55:AW55),2)</f>
        <v>0</v>
      </c>
      <c r="AU55" s="94">
        <f>'D.1.1 - Architektonicko s...'!P98</f>
        <v>0</v>
      </c>
      <c r="AV55" s="93">
        <f>'D.1.1 - Architektonicko s...'!J33</f>
        <v>0</v>
      </c>
      <c r="AW55" s="93">
        <f>'D.1.1 - Architektonicko s...'!J34</f>
        <v>0</v>
      </c>
      <c r="AX55" s="93">
        <f>'D.1.1 - Architektonicko s...'!J35</f>
        <v>0</v>
      </c>
      <c r="AY55" s="93">
        <f>'D.1.1 - Architektonicko s...'!J36</f>
        <v>0</v>
      </c>
      <c r="AZ55" s="93">
        <f>'D.1.1 - Architektonicko s...'!F33</f>
        <v>0</v>
      </c>
      <c r="BA55" s="93">
        <f>'D.1.1 - Architektonicko s...'!F34</f>
        <v>0</v>
      </c>
      <c r="BB55" s="93">
        <f>'D.1.1 - Architektonicko s...'!F35</f>
        <v>0</v>
      </c>
      <c r="BC55" s="93">
        <f>'D.1.1 - Architektonicko s...'!F36</f>
        <v>0</v>
      </c>
      <c r="BD55" s="95">
        <f>'D.1.1 - Architektonicko s...'!F37</f>
        <v>0</v>
      </c>
      <c r="BT55" s="96" t="s">
        <v>83</v>
      </c>
      <c r="BV55" s="96" t="s">
        <v>77</v>
      </c>
      <c r="BW55" s="96" t="s">
        <v>84</v>
      </c>
      <c r="BX55" s="96" t="s">
        <v>5</v>
      </c>
      <c r="CL55" s="96" t="s">
        <v>85</v>
      </c>
      <c r="CM55" s="96" t="s">
        <v>86</v>
      </c>
    </row>
    <row r="56" spans="1:91" s="7" customFormat="1" ht="16.5" customHeight="1">
      <c r="A56" s="86" t="s">
        <v>79</v>
      </c>
      <c r="B56" s="87"/>
      <c r="C56" s="88"/>
      <c r="D56" s="348" t="s">
        <v>87</v>
      </c>
      <c r="E56" s="348"/>
      <c r="F56" s="348"/>
      <c r="G56" s="348"/>
      <c r="H56" s="348"/>
      <c r="I56" s="89"/>
      <c r="J56" s="348" t="s">
        <v>88</v>
      </c>
      <c r="K56" s="348"/>
      <c r="L56" s="348"/>
      <c r="M56" s="348"/>
      <c r="N56" s="348"/>
      <c r="O56" s="348"/>
      <c r="P56" s="348"/>
      <c r="Q56" s="348"/>
      <c r="R56" s="348"/>
      <c r="S56" s="348"/>
      <c r="T56" s="348"/>
      <c r="U56" s="348"/>
      <c r="V56" s="348"/>
      <c r="W56" s="348"/>
      <c r="X56" s="348"/>
      <c r="Y56" s="348"/>
      <c r="Z56" s="348"/>
      <c r="AA56" s="348"/>
      <c r="AB56" s="348"/>
      <c r="AC56" s="348"/>
      <c r="AD56" s="348"/>
      <c r="AE56" s="348"/>
      <c r="AF56" s="348"/>
      <c r="AG56" s="346">
        <f>'VON - Vedlejší a ostatní ...'!J30</f>
        <v>0</v>
      </c>
      <c r="AH56" s="347"/>
      <c r="AI56" s="347"/>
      <c r="AJ56" s="347"/>
      <c r="AK56" s="347"/>
      <c r="AL56" s="347"/>
      <c r="AM56" s="347"/>
      <c r="AN56" s="346">
        <f>SUM(AG56,AT56)</f>
        <v>0</v>
      </c>
      <c r="AO56" s="347"/>
      <c r="AP56" s="347"/>
      <c r="AQ56" s="90" t="s">
        <v>87</v>
      </c>
      <c r="AR56" s="91"/>
      <c r="AS56" s="97">
        <v>0</v>
      </c>
      <c r="AT56" s="98">
        <f>ROUND(SUM(AV56:AW56),2)</f>
        <v>0</v>
      </c>
      <c r="AU56" s="99">
        <f>'VON - Vedlejší a ostatní ...'!P82</f>
        <v>0</v>
      </c>
      <c r="AV56" s="98">
        <f>'VON - Vedlejší a ostatní ...'!J33</f>
        <v>0</v>
      </c>
      <c r="AW56" s="98">
        <f>'VON - Vedlejší a ostatní ...'!J34</f>
        <v>0</v>
      </c>
      <c r="AX56" s="98">
        <f>'VON - Vedlejší a ostatní ...'!J35</f>
        <v>0</v>
      </c>
      <c r="AY56" s="98">
        <f>'VON - Vedlejší a ostatní ...'!J36</f>
        <v>0</v>
      </c>
      <c r="AZ56" s="98">
        <f>'VON - Vedlejší a ostatní ...'!F33</f>
        <v>0</v>
      </c>
      <c r="BA56" s="98">
        <f>'VON - Vedlejší a ostatní ...'!F34</f>
        <v>0</v>
      </c>
      <c r="BB56" s="98">
        <f>'VON - Vedlejší a ostatní ...'!F35</f>
        <v>0</v>
      </c>
      <c r="BC56" s="98">
        <f>'VON - Vedlejší a ostatní ...'!F36</f>
        <v>0</v>
      </c>
      <c r="BD56" s="100">
        <f>'VON - Vedlejší a ostatní ...'!F37</f>
        <v>0</v>
      </c>
      <c r="BT56" s="96" t="s">
        <v>83</v>
      </c>
      <c r="BV56" s="96" t="s">
        <v>77</v>
      </c>
      <c r="BW56" s="96" t="s">
        <v>89</v>
      </c>
      <c r="BX56" s="96" t="s">
        <v>5</v>
      </c>
      <c r="CL56" s="96" t="s">
        <v>19</v>
      </c>
      <c r="CM56" s="96" t="s">
        <v>86</v>
      </c>
    </row>
    <row r="57" spans="1:91" s="2" customFormat="1" ht="30" customHeight="1">
      <c r="A57" s="34"/>
      <c r="B57" s="35"/>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9"/>
      <c r="AS57" s="34"/>
      <c r="AT57" s="34"/>
      <c r="AU57" s="34"/>
      <c r="AV57" s="34"/>
      <c r="AW57" s="34"/>
      <c r="AX57" s="34"/>
      <c r="AY57" s="34"/>
      <c r="AZ57" s="34"/>
      <c r="BA57" s="34"/>
      <c r="BB57" s="34"/>
      <c r="BC57" s="34"/>
      <c r="BD57" s="34"/>
      <c r="BE57" s="34"/>
    </row>
    <row r="58" spans="1:91" s="2" customFormat="1" ht="6.9" customHeight="1">
      <c r="A58" s="34"/>
      <c r="B58" s="47"/>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39"/>
      <c r="AS58" s="34"/>
      <c r="AT58" s="34"/>
      <c r="AU58" s="34"/>
      <c r="AV58" s="34"/>
      <c r="AW58" s="34"/>
      <c r="AX58" s="34"/>
      <c r="AY58" s="34"/>
      <c r="AZ58" s="34"/>
      <c r="BA58" s="34"/>
      <c r="BB58" s="34"/>
      <c r="BC58" s="34"/>
      <c r="BD58" s="34"/>
      <c r="BE58" s="34"/>
    </row>
  </sheetData>
  <sheetProtection algorithmName="SHA-512" hashValue="W0gvdD67013QRgWhlNcSIWIp2WJvSC1CENLTC04QtbBN+fLkVhdMz62DbxXxOjosVRUOSGFIyjeWIx2fEX1JZg==" saltValue="ElAa/ls6WWr/X2FM0zP8GQb14dsth6ScIXHF7pvDZVxX5H9jqIVKMaykuR2LUdYzBMnp4TA20FQ4NskKerqwYQ==" spinCount="100000" sheet="1" objects="1" scenarios="1" formatColumns="0" formatRows="0"/>
  <mergeCells count="46">
    <mergeCell ref="AR2:BE2"/>
    <mergeCell ref="AN56:AP56"/>
    <mergeCell ref="AG56:AM56"/>
    <mergeCell ref="D56:H56"/>
    <mergeCell ref="J56:AF56"/>
    <mergeCell ref="AG54:AM54"/>
    <mergeCell ref="AN54:AP54"/>
    <mergeCell ref="C52:G52"/>
    <mergeCell ref="I52:AF52"/>
    <mergeCell ref="AG52:AM52"/>
    <mergeCell ref="AN52:AP52"/>
    <mergeCell ref="AN55:AP55"/>
    <mergeCell ref="AG55:AM55"/>
    <mergeCell ref="D55:H55"/>
    <mergeCell ref="J55:AF55"/>
    <mergeCell ref="L45:AO45"/>
    <mergeCell ref="AM47:AN47"/>
    <mergeCell ref="AM49:AP49"/>
    <mergeCell ref="AS49:AT51"/>
    <mergeCell ref="AM50:AP50"/>
    <mergeCell ref="W33:AE33"/>
    <mergeCell ref="AK33:AO33"/>
    <mergeCell ref="L33:P33"/>
    <mergeCell ref="X35:AB35"/>
    <mergeCell ref="AK35:AO35"/>
    <mergeCell ref="AK31:AO31"/>
    <mergeCell ref="L31:P31"/>
    <mergeCell ref="W32:AE32"/>
    <mergeCell ref="AK32:AO32"/>
    <mergeCell ref="L32:P32"/>
    <mergeCell ref="BE5:BE32"/>
    <mergeCell ref="K5:AO5"/>
    <mergeCell ref="K6:AO6"/>
    <mergeCell ref="E14:AJ14"/>
    <mergeCell ref="E23:AN23"/>
    <mergeCell ref="AK26:AO26"/>
    <mergeCell ref="L28:P28"/>
    <mergeCell ref="W28:AE28"/>
    <mergeCell ref="AK28:AO28"/>
    <mergeCell ref="W29:AE29"/>
    <mergeCell ref="AK29:AO29"/>
    <mergeCell ref="L29:P29"/>
    <mergeCell ref="W30:AE30"/>
    <mergeCell ref="AK30:AO30"/>
    <mergeCell ref="L30:P30"/>
    <mergeCell ref="W31:AE31"/>
  </mergeCells>
  <hyperlinks>
    <hyperlink ref="A55" location="'D.1.1 - Architektonicko s...'!C2" display="/" xr:uid="{00000000-0004-0000-0000-000000000000}"/>
    <hyperlink ref="A56" location="'VON - Vedlejší a ostatní ...'!C2" display="/" xr:uid="{00000000-0004-0000-0000-000001000000}"/>
  </hyperlink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BM377"/>
  <sheetViews>
    <sheetView showGridLines="0" workbookViewId="0"/>
  </sheetViews>
  <sheetFormatPr defaultRowHeight="14.4"/>
  <cols>
    <col min="1" max="1" width="8.28515625" style="1" customWidth="1"/>
    <col min="2" max="2" width="1.140625" style="1" customWidth="1"/>
    <col min="3" max="3" width="4.140625" style="1" customWidth="1"/>
    <col min="4" max="4" width="4.28515625" style="1" customWidth="1"/>
    <col min="5" max="5" width="17.140625" style="1" customWidth="1"/>
    <col min="6" max="6" width="100.85546875" style="1" customWidth="1"/>
    <col min="7" max="7" width="7.42578125" style="1" customWidth="1"/>
    <col min="8" max="8" width="14" style="1" customWidth="1"/>
    <col min="9" max="9" width="15.85546875" style="1" customWidth="1"/>
    <col min="10" max="11" width="22.28515625" style="1" customWidth="1"/>
    <col min="12" max="12" width="9.28515625" style="1" customWidth="1"/>
    <col min="13" max="13" width="10.85546875" style="1" hidden="1" customWidth="1"/>
    <col min="14" max="14" width="9.28515625" style="1" hidden="1"/>
    <col min="15" max="20" width="14.140625" style="1" hidden="1" customWidth="1"/>
    <col min="21" max="21" width="16.28515625" style="1" hidden="1" customWidth="1"/>
    <col min="22" max="22" width="12.28515625" style="1" customWidth="1"/>
    <col min="23" max="23" width="16.28515625" style="1" customWidth="1"/>
    <col min="24" max="24" width="12.28515625" style="1" customWidth="1"/>
    <col min="25" max="25" width="15" style="1" customWidth="1"/>
    <col min="26" max="26" width="11" style="1" customWidth="1"/>
    <col min="27" max="27" width="15" style="1" customWidth="1"/>
    <col min="28" max="28" width="16.28515625" style="1" customWidth="1"/>
    <col min="29" max="29" width="11" style="1" customWidth="1"/>
    <col min="30" max="30" width="15" style="1" customWidth="1"/>
    <col min="31" max="31" width="16.28515625" style="1" customWidth="1"/>
    <col min="44" max="65" width="9.28515625" style="1" hidden="1"/>
  </cols>
  <sheetData>
    <row r="2" spans="1:46" s="1" customFormat="1" ht="36.9" customHeight="1">
      <c r="L2" s="351"/>
      <c r="M2" s="351"/>
      <c r="N2" s="351"/>
      <c r="O2" s="351"/>
      <c r="P2" s="351"/>
      <c r="Q2" s="351"/>
      <c r="R2" s="351"/>
      <c r="S2" s="351"/>
      <c r="T2" s="351"/>
      <c r="U2" s="351"/>
      <c r="V2" s="351"/>
      <c r="AT2" s="17" t="s">
        <v>84</v>
      </c>
    </row>
    <row r="3" spans="1:46" s="1" customFormat="1" ht="6.9" customHeight="1">
      <c r="B3" s="101"/>
      <c r="C3" s="102"/>
      <c r="D3" s="102"/>
      <c r="E3" s="102"/>
      <c r="F3" s="102"/>
      <c r="G3" s="102"/>
      <c r="H3" s="102"/>
      <c r="I3" s="102"/>
      <c r="J3" s="102"/>
      <c r="K3" s="102"/>
      <c r="L3" s="20"/>
      <c r="AT3" s="17" t="s">
        <v>86</v>
      </c>
    </row>
    <row r="4" spans="1:46" s="1" customFormat="1" ht="24.9" customHeight="1">
      <c r="B4" s="20"/>
      <c r="D4" s="103" t="s">
        <v>90</v>
      </c>
      <c r="L4" s="20"/>
      <c r="M4" s="104" t="s">
        <v>10</v>
      </c>
      <c r="AT4" s="17" t="s">
        <v>4</v>
      </c>
    </row>
    <row r="5" spans="1:46" s="1" customFormat="1" ht="6.9" customHeight="1">
      <c r="B5" s="20"/>
      <c r="L5" s="20"/>
    </row>
    <row r="6" spans="1:46" s="1" customFormat="1" ht="12" customHeight="1">
      <c r="B6" s="20"/>
      <c r="D6" s="105" t="s">
        <v>16</v>
      </c>
      <c r="L6" s="20"/>
    </row>
    <row r="7" spans="1:46" s="1" customFormat="1" ht="16.5" customHeight="1">
      <c r="B7" s="20"/>
      <c r="E7" s="352" t="str">
        <f>'Rekapitulace stavby'!K6</f>
        <v>Oprava sociálního zařízení na Gymnázium Vysoké Mýto</v>
      </c>
      <c r="F7" s="353"/>
      <c r="G7" s="353"/>
      <c r="H7" s="353"/>
      <c r="L7" s="20"/>
    </row>
    <row r="8" spans="1:46" s="2" customFormat="1" ht="12" customHeight="1">
      <c r="A8" s="34"/>
      <c r="B8" s="39"/>
      <c r="C8" s="34"/>
      <c r="D8" s="105" t="s">
        <v>91</v>
      </c>
      <c r="E8" s="34"/>
      <c r="F8" s="34"/>
      <c r="G8" s="34"/>
      <c r="H8" s="34"/>
      <c r="I8" s="34"/>
      <c r="J8" s="34"/>
      <c r="K8" s="34"/>
      <c r="L8" s="106"/>
      <c r="S8" s="34"/>
      <c r="T8" s="34"/>
      <c r="U8" s="34"/>
      <c r="V8" s="34"/>
      <c r="W8" s="34"/>
      <c r="X8" s="34"/>
      <c r="Y8" s="34"/>
      <c r="Z8" s="34"/>
      <c r="AA8" s="34"/>
      <c r="AB8" s="34"/>
      <c r="AC8" s="34"/>
      <c r="AD8" s="34"/>
      <c r="AE8" s="34"/>
    </row>
    <row r="9" spans="1:46" s="2" customFormat="1" ht="16.5" customHeight="1">
      <c r="A9" s="34"/>
      <c r="B9" s="39"/>
      <c r="C9" s="34"/>
      <c r="D9" s="34"/>
      <c r="E9" s="354" t="s">
        <v>92</v>
      </c>
      <c r="F9" s="355"/>
      <c r="G9" s="355"/>
      <c r="H9" s="355"/>
      <c r="I9" s="34"/>
      <c r="J9" s="34"/>
      <c r="K9" s="34"/>
      <c r="L9" s="106"/>
      <c r="S9" s="34"/>
      <c r="T9" s="34"/>
      <c r="U9" s="34"/>
      <c r="V9" s="34"/>
      <c r="W9" s="34"/>
      <c r="X9" s="34"/>
      <c r="Y9" s="34"/>
      <c r="Z9" s="34"/>
      <c r="AA9" s="34"/>
      <c r="AB9" s="34"/>
      <c r="AC9" s="34"/>
      <c r="AD9" s="34"/>
      <c r="AE9" s="34"/>
    </row>
    <row r="10" spans="1:46" s="2" customFormat="1" ht="10.199999999999999">
      <c r="A10" s="34"/>
      <c r="B10" s="39"/>
      <c r="C10" s="34"/>
      <c r="D10" s="34"/>
      <c r="E10" s="34"/>
      <c r="F10" s="34"/>
      <c r="G10" s="34"/>
      <c r="H10" s="34"/>
      <c r="I10" s="34"/>
      <c r="J10" s="34"/>
      <c r="K10" s="34"/>
      <c r="L10" s="106"/>
      <c r="S10" s="34"/>
      <c r="T10" s="34"/>
      <c r="U10" s="34"/>
      <c r="V10" s="34"/>
      <c r="W10" s="34"/>
      <c r="X10" s="34"/>
      <c r="Y10" s="34"/>
      <c r="Z10" s="34"/>
      <c r="AA10" s="34"/>
      <c r="AB10" s="34"/>
      <c r="AC10" s="34"/>
      <c r="AD10" s="34"/>
      <c r="AE10" s="34"/>
    </row>
    <row r="11" spans="1:46" s="2" customFormat="1" ht="12" customHeight="1">
      <c r="A11" s="34"/>
      <c r="B11" s="39"/>
      <c r="C11" s="34"/>
      <c r="D11" s="105" t="s">
        <v>18</v>
      </c>
      <c r="E11" s="34"/>
      <c r="F11" s="107" t="s">
        <v>85</v>
      </c>
      <c r="G11" s="34"/>
      <c r="H11" s="34"/>
      <c r="I11" s="105" t="s">
        <v>20</v>
      </c>
      <c r="J11" s="107" t="s">
        <v>19</v>
      </c>
      <c r="K11" s="34"/>
      <c r="L11" s="106"/>
      <c r="S11" s="34"/>
      <c r="T11" s="34"/>
      <c r="U11" s="34"/>
      <c r="V11" s="34"/>
      <c r="W11" s="34"/>
      <c r="X11" s="34"/>
      <c r="Y11" s="34"/>
      <c r="Z11" s="34"/>
      <c r="AA11" s="34"/>
      <c r="AB11" s="34"/>
      <c r="AC11" s="34"/>
      <c r="AD11" s="34"/>
      <c r="AE11" s="34"/>
    </row>
    <row r="12" spans="1:46" s="2" customFormat="1" ht="12" customHeight="1">
      <c r="A12" s="34"/>
      <c r="B12" s="39"/>
      <c r="C12" s="34"/>
      <c r="D12" s="105" t="s">
        <v>21</v>
      </c>
      <c r="E12" s="34"/>
      <c r="F12" s="107" t="s">
        <v>22</v>
      </c>
      <c r="G12" s="34"/>
      <c r="H12" s="34"/>
      <c r="I12" s="105" t="s">
        <v>23</v>
      </c>
      <c r="J12" s="108" t="str">
        <f>'Rekapitulace stavby'!AN8</f>
        <v>14. 4. 2021</v>
      </c>
      <c r="K12" s="34"/>
      <c r="L12" s="106"/>
      <c r="S12" s="34"/>
      <c r="T12" s="34"/>
      <c r="U12" s="34"/>
      <c r="V12" s="34"/>
      <c r="W12" s="34"/>
      <c r="X12" s="34"/>
      <c r="Y12" s="34"/>
      <c r="Z12" s="34"/>
      <c r="AA12" s="34"/>
      <c r="AB12" s="34"/>
      <c r="AC12" s="34"/>
      <c r="AD12" s="34"/>
      <c r="AE12" s="34"/>
    </row>
    <row r="13" spans="1:46" s="2" customFormat="1" ht="10.8" customHeight="1">
      <c r="A13" s="34"/>
      <c r="B13" s="39"/>
      <c r="C13" s="34"/>
      <c r="D13" s="34"/>
      <c r="E13" s="34"/>
      <c r="F13" s="34"/>
      <c r="G13" s="34"/>
      <c r="H13" s="34"/>
      <c r="I13" s="34"/>
      <c r="J13" s="34"/>
      <c r="K13" s="34"/>
      <c r="L13" s="106"/>
      <c r="S13" s="34"/>
      <c r="T13" s="34"/>
      <c r="U13" s="34"/>
      <c r="V13" s="34"/>
      <c r="W13" s="34"/>
      <c r="X13" s="34"/>
      <c r="Y13" s="34"/>
      <c r="Z13" s="34"/>
      <c r="AA13" s="34"/>
      <c r="AB13" s="34"/>
      <c r="AC13" s="34"/>
      <c r="AD13" s="34"/>
      <c r="AE13" s="34"/>
    </row>
    <row r="14" spans="1:46" s="2" customFormat="1" ht="12" customHeight="1">
      <c r="A14" s="34"/>
      <c r="B14" s="39"/>
      <c r="C14" s="34"/>
      <c r="D14" s="105" t="s">
        <v>25</v>
      </c>
      <c r="E14" s="34"/>
      <c r="F14" s="34"/>
      <c r="G14" s="34"/>
      <c r="H14" s="34"/>
      <c r="I14" s="105" t="s">
        <v>26</v>
      </c>
      <c r="J14" s="107" t="s">
        <v>27</v>
      </c>
      <c r="K14" s="34"/>
      <c r="L14" s="106"/>
      <c r="S14" s="34"/>
      <c r="T14" s="34"/>
      <c r="U14" s="34"/>
      <c r="V14" s="34"/>
      <c r="W14" s="34"/>
      <c r="X14" s="34"/>
      <c r="Y14" s="34"/>
      <c r="Z14" s="34"/>
      <c r="AA14" s="34"/>
      <c r="AB14" s="34"/>
      <c r="AC14" s="34"/>
      <c r="AD14" s="34"/>
      <c r="AE14" s="34"/>
    </row>
    <row r="15" spans="1:46" s="2" customFormat="1" ht="18" customHeight="1">
      <c r="A15" s="34"/>
      <c r="B15" s="39"/>
      <c r="C15" s="34"/>
      <c r="D15" s="34"/>
      <c r="E15" s="107" t="s">
        <v>28</v>
      </c>
      <c r="F15" s="34"/>
      <c r="G15" s="34"/>
      <c r="H15" s="34"/>
      <c r="I15" s="105" t="s">
        <v>29</v>
      </c>
      <c r="J15" s="107" t="s">
        <v>19</v>
      </c>
      <c r="K15" s="34"/>
      <c r="L15" s="106"/>
      <c r="S15" s="34"/>
      <c r="T15" s="34"/>
      <c r="U15" s="34"/>
      <c r="V15" s="34"/>
      <c r="W15" s="34"/>
      <c r="X15" s="34"/>
      <c r="Y15" s="34"/>
      <c r="Z15" s="34"/>
      <c r="AA15" s="34"/>
      <c r="AB15" s="34"/>
      <c r="AC15" s="34"/>
      <c r="AD15" s="34"/>
      <c r="AE15" s="34"/>
    </row>
    <row r="16" spans="1:46" s="2" customFormat="1" ht="6.9" customHeight="1">
      <c r="A16" s="34"/>
      <c r="B16" s="39"/>
      <c r="C16" s="34"/>
      <c r="D16" s="34"/>
      <c r="E16" s="34"/>
      <c r="F16" s="34"/>
      <c r="G16" s="34"/>
      <c r="H16" s="34"/>
      <c r="I16" s="34"/>
      <c r="J16" s="34"/>
      <c r="K16" s="34"/>
      <c r="L16" s="106"/>
      <c r="S16" s="34"/>
      <c r="T16" s="34"/>
      <c r="U16" s="34"/>
      <c r="V16" s="34"/>
      <c r="W16" s="34"/>
      <c r="X16" s="34"/>
      <c r="Y16" s="34"/>
      <c r="Z16" s="34"/>
      <c r="AA16" s="34"/>
      <c r="AB16" s="34"/>
      <c r="AC16" s="34"/>
      <c r="AD16" s="34"/>
      <c r="AE16" s="34"/>
    </row>
    <row r="17" spans="1:31" s="2" customFormat="1" ht="12" customHeight="1">
      <c r="A17" s="34"/>
      <c r="B17" s="39"/>
      <c r="C17" s="34"/>
      <c r="D17" s="105" t="s">
        <v>30</v>
      </c>
      <c r="E17" s="34"/>
      <c r="F17" s="34"/>
      <c r="G17" s="34"/>
      <c r="H17" s="34"/>
      <c r="I17" s="105" t="s">
        <v>26</v>
      </c>
      <c r="J17" s="30" t="str">
        <f>'Rekapitulace stavby'!AN13</f>
        <v>Vyplň údaj</v>
      </c>
      <c r="K17" s="34"/>
      <c r="L17" s="106"/>
      <c r="S17" s="34"/>
      <c r="T17" s="34"/>
      <c r="U17" s="34"/>
      <c r="V17" s="34"/>
      <c r="W17" s="34"/>
      <c r="X17" s="34"/>
      <c r="Y17" s="34"/>
      <c r="Z17" s="34"/>
      <c r="AA17" s="34"/>
      <c r="AB17" s="34"/>
      <c r="AC17" s="34"/>
      <c r="AD17" s="34"/>
      <c r="AE17" s="34"/>
    </row>
    <row r="18" spans="1:31" s="2" customFormat="1" ht="18" customHeight="1">
      <c r="A18" s="34"/>
      <c r="B18" s="39"/>
      <c r="C18" s="34"/>
      <c r="D18" s="34"/>
      <c r="E18" s="356" t="str">
        <f>'Rekapitulace stavby'!E14</f>
        <v>Vyplň údaj</v>
      </c>
      <c r="F18" s="357"/>
      <c r="G18" s="357"/>
      <c r="H18" s="357"/>
      <c r="I18" s="105" t="s">
        <v>29</v>
      </c>
      <c r="J18" s="30" t="str">
        <f>'Rekapitulace stavby'!AN14</f>
        <v>Vyplň údaj</v>
      </c>
      <c r="K18" s="34"/>
      <c r="L18" s="106"/>
      <c r="S18" s="34"/>
      <c r="T18" s="34"/>
      <c r="U18" s="34"/>
      <c r="V18" s="34"/>
      <c r="W18" s="34"/>
      <c r="X18" s="34"/>
      <c r="Y18" s="34"/>
      <c r="Z18" s="34"/>
      <c r="AA18" s="34"/>
      <c r="AB18" s="34"/>
      <c r="AC18" s="34"/>
      <c r="AD18" s="34"/>
      <c r="AE18" s="34"/>
    </row>
    <row r="19" spans="1:31" s="2" customFormat="1" ht="6.9" customHeight="1">
      <c r="A19" s="34"/>
      <c r="B19" s="39"/>
      <c r="C19" s="34"/>
      <c r="D19" s="34"/>
      <c r="E19" s="34"/>
      <c r="F19" s="34"/>
      <c r="G19" s="34"/>
      <c r="H19" s="34"/>
      <c r="I19" s="34"/>
      <c r="J19" s="34"/>
      <c r="K19" s="34"/>
      <c r="L19" s="106"/>
      <c r="S19" s="34"/>
      <c r="T19" s="34"/>
      <c r="U19" s="34"/>
      <c r="V19" s="34"/>
      <c r="W19" s="34"/>
      <c r="X19" s="34"/>
      <c r="Y19" s="34"/>
      <c r="Z19" s="34"/>
      <c r="AA19" s="34"/>
      <c r="AB19" s="34"/>
      <c r="AC19" s="34"/>
      <c r="AD19" s="34"/>
      <c r="AE19" s="34"/>
    </row>
    <row r="20" spans="1:31" s="2" customFormat="1" ht="12" customHeight="1">
      <c r="A20" s="34"/>
      <c r="B20" s="39"/>
      <c r="C20" s="34"/>
      <c r="D20" s="105" t="s">
        <v>32</v>
      </c>
      <c r="E20" s="34"/>
      <c r="F20" s="34"/>
      <c r="G20" s="34"/>
      <c r="H20" s="34"/>
      <c r="I20" s="105" t="s">
        <v>26</v>
      </c>
      <c r="J20" s="107" t="s">
        <v>33</v>
      </c>
      <c r="K20" s="34"/>
      <c r="L20" s="106"/>
      <c r="S20" s="34"/>
      <c r="T20" s="34"/>
      <c r="U20" s="34"/>
      <c r="V20" s="34"/>
      <c r="W20" s="34"/>
      <c r="X20" s="34"/>
      <c r="Y20" s="34"/>
      <c r="Z20" s="34"/>
      <c r="AA20" s="34"/>
      <c r="AB20" s="34"/>
      <c r="AC20" s="34"/>
      <c r="AD20" s="34"/>
      <c r="AE20" s="34"/>
    </row>
    <row r="21" spans="1:31" s="2" customFormat="1" ht="18" customHeight="1">
      <c r="A21" s="34"/>
      <c r="B21" s="39"/>
      <c r="C21" s="34"/>
      <c r="D21" s="34"/>
      <c r="E21" s="107" t="s">
        <v>34</v>
      </c>
      <c r="F21" s="34"/>
      <c r="G21" s="34"/>
      <c r="H21" s="34"/>
      <c r="I21" s="105" t="s">
        <v>29</v>
      </c>
      <c r="J21" s="107" t="s">
        <v>35</v>
      </c>
      <c r="K21" s="34"/>
      <c r="L21" s="106"/>
      <c r="S21" s="34"/>
      <c r="T21" s="34"/>
      <c r="U21" s="34"/>
      <c r="V21" s="34"/>
      <c r="W21" s="34"/>
      <c r="X21" s="34"/>
      <c r="Y21" s="34"/>
      <c r="Z21" s="34"/>
      <c r="AA21" s="34"/>
      <c r="AB21" s="34"/>
      <c r="AC21" s="34"/>
      <c r="AD21" s="34"/>
      <c r="AE21" s="34"/>
    </row>
    <row r="22" spans="1:31" s="2" customFormat="1" ht="6.9" customHeight="1">
      <c r="A22" s="34"/>
      <c r="B22" s="39"/>
      <c r="C22" s="34"/>
      <c r="D22" s="34"/>
      <c r="E22" s="34"/>
      <c r="F22" s="34"/>
      <c r="G22" s="34"/>
      <c r="H22" s="34"/>
      <c r="I22" s="34"/>
      <c r="J22" s="34"/>
      <c r="K22" s="34"/>
      <c r="L22" s="106"/>
      <c r="S22" s="34"/>
      <c r="T22" s="34"/>
      <c r="U22" s="34"/>
      <c r="V22" s="34"/>
      <c r="W22" s="34"/>
      <c r="X22" s="34"/>
      <c r="Y22" s="34"/>
      <c r="Z22" s="34"/>
      <c r="AA22" s="34"/>
      <c r="AB22" s="34"/>
      <c r="AC22" s="34"/>
      <c r="AD22" s="34"/>
      <c r="AE22" s="34"/>
    </row>
    <row r="23" spans="1:31" s="2" customFormat="1" ht="12" customHeight="1">
      <c r="A23" s="34"/>
      <c r="B23" s="39"/>
      <c r="C23" s="34"/>
      <c r="D23" s="105" t="s">
        <v>37</v>
      </c>
      <c r="E23" s="34"/>
      <c r="F23" s="34"/>
      <c r="G23" s="34"/>
      <c r="H23" s="34"/>
      <c r="I23" s="105" t="s">
        <v>26</v>
      </c>
      <c r="J23" s="107" t="str">
        <f>IF('Rekapitulace stavby'!AN19="","",'Rekapitulace stavby'!AN19)</f>
        <v/>
      </c>
      <c r="K23" s="34"/>
      <c r="L23" s="106"/>
      <c r="S23" s="34"/>
      <c r="T23" s="34"/>
      <c r="U23" s="34"/>
      <c r="V23" s="34"/>
      <c r="W23" s="34"/>
      <c r="X23" s="34"/>
      <c r="Y23" s="34"/>
      <c r="Z23" s="34"/>
      <c r="AA23" s="34"/>
      <c r="AB23" s="34"/>
      <c r="AC23" s="34"/>
      <c r="AD23" s="34"/>
      <c r="AE23" s="34"/>
    </row>
    <row r="24" spans="1:31" s="2" customFormat="1" ht="18" customHeight="1">
      <c r="A24" s="34"/>
      <c r="B24" s="39"/>
      <c r="C24" s="34"/>
      <c r="D24" s="34"/>
      <c r="E24" s="107" t="str">
        <f>IF('Rekapitulace stavby'!E20="","",'Rekapitulace stavby'!E20)</f>
        <v xml:space="preserve"> </v>
      </c>
      <c r="F24" s="34"/>
      <c r="G24" s="34"/>
      <c r="H24" s="34"/>
      <c r="I24" s="105" t="s">
        <v>29</v>
      </c>
      <c r="J24" s="107" t="str">
        <f>IF('Rekapitulace stavby'!AN20="","",'Rekapitulace stavby'!AN20)</f>
        <v/>
      </c>
      <c r="K24" s="34"/>
      <c r="L24" s="106"/>
      <c r="S24" s="34"/>
      <c r="T24" s="34"/>
      <c r="U24" s="34"/>
      <c r="V24" s="34"/>
      <c r="W24" s="34"/>
      <c r="X24" s="34"/>
      <c r="Y24" s="34"/>
      <c r="Z24" s="34"/>
      <c r="AA24" s="34"/>
      <c r="AB24" s="34"/>
      <c r="AC24" s="34"/>
      <c r="AD24" s="34"/>
      <c r="AE24" s="34"/>
    </row>
    <row r="25" spans="1:31" s="2" customFormat="1" ht="6.9" customHeight="1">
      <c r="A25" s="34"/>
      <c r="B25" s="39"/>
      <c r="C25" s="34"/>
      <c r="D25" s="34"/>
      <c r="E25" s="34"/>
      <c r="F25" s="34"/>
      <c r="G25" s="34"/>
      <c r="H25" s="34"/>
      <c r="I25" s="34"/>
      <c r="J25" s="34"/>
      <c r="K25" s="34"/>
      <c r="L25" s="106"/>
      <c r="S25" s="34"/>
      <c r="T25" s="34"/>
      <c r="U25" s="34"/>
      <c r="V25" s="34"/>
      <c r="W25" s="34"/>
      <c r="X25" s="34"/>
      <c r="Y25" s="34"/>
      <c r="Z25" s="34"/>
      <c r="AA25" s="34"/>
      <c r="AB25" s="34"/>
      <c r="AC25" s="34"/>
      <c r="AD25" s="34"/>
      <c r="AE25" s="34"/>
    </row>
    <row r="26" spans="1:31" s="2" customFormat="1" ht="12" customHeight="1">
      <c r="A26" s="34"/>
      <c r="B26" s="39"/>
      <c r="C26" s="34"/>
      <c r="D26" s="105" t="s">
        <v>39</v>
      </c>
      <c r="E26" s="34"/>
      <c r="F26" s="34"/>
      <c r="G26" s="34"/>
      <c r="H26" s="34"/>
      <c r="I26" s="34"/>
      <c r="J26" s="34"/>
      <c r="K26" s="34"/>
      <c r="L26" s="106"/>
      <c r="S26" s="34"/>
      <c r="T26" s="34"/>
      <c r="U26" s="34"/>
      <c r="V26" s="34"/>
      <c r="W26" s="34"/>
      <c r="X26" s="34"/>
      <c r="Y26" s="34"/>
      <c r="Z26" s="34"/>
      <c r="AA26" s="34"/>
      <c r="AB26" s="34"/>
      <c r="AC26" s="34"/>
      <c r="AD26" s="34"/>
      <c r="AE26" s="34"/>
    </row>
    <row r="27" spans="1:31" s="8" customFormat="1" ht="16.5" customHeight="1">
      <c r="A27" s="109"/>
      <c r="B27" s="110"/>
      <c r="C27" s="109"/>
      <c r="D27" s="109"/>
      <c r="E27" s="358" t="s">
        <v>19</v>
      </c>
      <c r="F27" s="358"/>
      <c r="G27" s="358"/>
      <c r="H27" s="358"/>
      <c r="I27" s="109"/>
      <c r="J27" s="109"/>
      <c r="K27" s="109"/>
      <c r="L27" s="111"/>
      <c r="S27" s="109"/>
      <c r="T27" s="109"/>
      <c r="U27" s="109"/>
      <c r="V27" s="109"/>
      <c r="W27" s="109"/>
      <c r="X27" s="109"/>
      <c r="Y27" s="109"/>
      <c r="Z27" s="109"/>
      <c r="AA27" s="109"/>
      <c r="AB27" s="109"/>
      <c r="AC27" s="109"/>
      <c r="AD27" s="109"/>
      <c r="AE27" s="109"/>
    </row>
    <row r="28" spans="1:31" s="2" customFormat="1" ht="6.9" customHeight="1">
      <c r="A28" s="34"/>
      <c r="B28" s="39"/>
      <c r="C28" s="34"/>
      <c r="D28" s="34"/>
      <c r="E28" s="34"/>
      <c r="F28" s="34"/>
      <c r="G28" s="34"/>
      <c r="H28" s="34"/>
      <c r="I28" s="34"/>
      <c r="J28" s="34"/>
      <c r="K28" s="34"/>
      <c r="L28" s="106"/>
      <c r="S28" s="34"/>
      <c r="T28" s="34"/>
      <c r="U28" s="34"/>
      <c r="V28" s="34"/>
      <c r="W28" s="34"/>
      <c r="X28" s="34"/>
      <c r="Y28" s="34"/>
      <c r="Z28" s="34"/>
      <c r="AA28" s="34"/>
      <c r="AB28" s="34"/>
      <c r="AC28" s="34"/>
      <c r="AD28" s="34"/>
      <c r="AE28" s="34"/>
    </row>
    <row r="29" spans="1:31" s="2" customFormat="1" ht="6.9" customHeight="1">
      <c r="A29" s="34"/>
      <c r="B29" s="39"/>
      <c r="C29" s="34"/>
      <c r="D29" s="112"/>
      <c r="E29" s="112"/>
      <c r="F29" s="112"/>
      <c r="G29" s="112"/>
      <c r="H29" s="112"/>
      <c r="I29" s="112"/>
      <c r="J29" s="112"/>
      <c r="K29" s="112"/>
      <c r="L29" s="106"/>
      <c r="S29" s="34"/>
      <c r="T29" s="34"/>
      <c r="U29" s="34"/>
      <c r="V29" s="34"/>
      <c r="W29" s="34"/>
      <c r="X29" s="34"/>
      <c r="Y29" s="34"/>
      <c r="Z29" s="34"/>
      <c r="AA29" s="34"/>
      <c r="AB29" s="34"/>
      <c r="AC29" s="34"/>
      <c r="AD29" s="34"/>
      <c r="AE29" s="34"/>
    </row>
    <row r="30" spans="1:31" s="2" customFormat="1" ht="25.35" customHeight="1">
      <c r="A30" s="34"/>
      <c r="B30" s="39"/>
      <c r="C30" s="34"/>
      <c r="D30" s="113" t="s">
        <v>41</v>
      </c>
      <c r="E30" s="34"/>
      <c r="F30" s="34"/>
      <c r="G30" s="34"/>
      <c r="H30" s="34"/>
      <c r="I30" s="34"/>
      <c r="J30" s="114">
        <f>ROUND(J98, 2)</f>
        <v>0</v>
      </c>
      <c r="K30" s="34"/>
      <c r="L30" s="106"/>
      <c r="S30" s="34"/>
      <c r="T30" s="34"/>
      <c r="U30" s="34"/>
      <c r="V30" s="34"/>
      <c r="W30" s="34"/>
      <c r="X30" s="34"/>
      <c r="Y30" s="34"/>
      <c r="Z30" s="34"/>
      <c r="AA30" s="34"/>
      <c r="AB30" s="34"/>
      <c r="AC30" s="34"/>
      <c r="AD30" s="34"/>
      <c r="AE30" s="34"/>
    </row>
    <row r="31" spans="1:31" s="2" customFormat="1" ht="6.9" customHeight="1">
      <c r="A31" s="34"/>
      <c r="B31" s="39"/>
      <c r="C31" s="34"/>
      <c r="D31" s="112"/>
      <c r="E31" s="112"/>
      <c r="F31" s="112"/>
      <c r="G31" s="112"/>
      <c r="H31" s="112"/>
      <c r="I31" s="112"/>
      <c r="J31" s="112"/>
      <c r="K31" s="112"/>
      <c r="L31" s="106"/>
      <c r="S31" s="34"/>
      <c r="T31" s="34"/>
      <c r="U31" s="34"/>
      <c r="V31" s="34"/>
      <c r="W31" s="34"/>
      <c r="X31" s="34"/>
      <c r="Y31" s="34"/>
      <c r="Z31" s="34"/>
      <c r="AA31" s="34"/>
      <c r="AB31" s="34"/>
      <c r="AC31" s="34"/>
      <c r="AD31" s="34"/>
      <c r="AE31" s="34"/>
    </row>
    <row r="32" spans="1:31" s="2" customFormat="1" ht="14.4" customHeight="1">
      <c r="A32" s="34"/>
      <c r="B32" s="39"/>
      <c r="C32" s="34"/>
      <c r="D32" s="34"/>
      <c r="E32" s="34"/>
      <c r="F32" s="115" t="s">
        <v>43</v>
      </c>
      <c r="G32" s="34"/>
      <c r="H32" s="34"/>
      <c r="I32" s="115" t="s">
        <v>42</v>
      </c>
      <c r="J32" s="115" t="s">
        <v>44</v>
      </c>
      <c r="K32" s="34"/>
      <c r="L32" s="106"/>
      <c r="S32" s="34"/>
      <c r="T32" s="34"/>
      <c r="U32" s="34"/>
      <c r="V32" s="34"/>
      <c r="W32" s="34"/>
      <c r="X32" s="34"/>
      <c r="Y32" s="34"/>
      <c r="Z32" s="34"/>
      <c r="AA32" s="34"/>
      <c r="AB32" s="34"/>
      <c r="AC32" s="34"/>
      <c r="AD32" s="34"/>
      <c r="AE32" s="34"/>
    </row>
    <row r="33" spans="1:31" s="2" customFormat="1" ht="14.4" customHeight="1">
      <c r="A33" s="34"/>
      <c r="B33" s="39"/>
      <c r="C33" s="34"/>
      <c r="D33" s="116" t="s">
        <v>45</v>
      </c>
      <c r="E33" s="105" t="s">
        <v>46</v>
      </c>
      <c r="F33" s="117">
        <f>ROUND((SUM(BE98:BE376)),  2)</f>
        <v>0</v>
      </c>
      <c r="G33" s="34"/>
      <c r="H33" s="34"/>
      <c r="I33" s="118">
        <v>0.21</v>
      </c>
      <c r="J33" s="117">
        <f>ROUND(((SUM(BE98:BE376))*I33),  2)</f>
        <v>0</v>
      </c>
      <c r="K33" s="34"/>
      <c r="L33" s="106"/>
      <c r="S33" s="34"/>
      <c r="T33" s="34"/>
      <c r="U33" s="34"/>
      <c r="V33" s="34"/>
      <c r="W33" s="34"/>
      <c r="X33" s="34"/>
      <c r="Y33" s="34"/>
      <c r="Z33" s="34"/>
      <c r="AA33" s="34"/>
      <c r="AB33" s="34"/>
      <c r="AC33" s="34"/>
      <c r="AD33" s="34"/>
      <c r="AE33" s="34"/>
    </row>
    <row r="34" spans="1:31" s="2" customFormat="1" ht="14.4" customHeight="1">
      <c r="A34" s="34"/>
      <c r="B34" s="39"/>
      <c r="C34" s="34"/>
      <c r="D34" s="34"/>
      <c r="E34" s="105" t="s">
        <v>47</v>
      </c>
      <c r="F34" s="117">
        <f>ROUND((SUM(BF98:BF376)),  2)</f>
        <v>0</v>
      </c>
      <c r="G34" s="34"/>
      <c r="H34" s="34"/>
      <c r="I34" s="118">
        <v>0.15</v>
      </c>
      <c r="J34" s="117">
        <f>ROUND(((SUM(BF98:BF376))*I34),  2)</f>
        <v>0</v>
      </c>
      <c r="K34" s="34"/>
      <c r="L34" s="106"/>
      <c r="S34" s="34"/>
      <c r="T34" s="34"/>
      <c r="U34" s="34"/>
      <c r="V34" s="34"/>
      <c r="W34" s="34"/>
      <c r="X34" s="34"/>
      <c r="Y34" s="34"/>
      <c r="Z34" s="34"/>
      <c r="AA34" s="34"/>
      <c r="AB34" s="34"/>
      <c r="AC34" s="34"/>
      <c r="AD34" s="34"/>
      <c r="AE34" s="34"/>
    </row>
    <row r="35" spans="1:31" s="2" customFormat="1" ht="14.4" hidden="1" customHeight="1">
      <c r="A35" s="34"/>
      <c r="B35" s="39"/>
      <c r="C35" s="34"/>
      <c r="D35" s="34"/>
      <c r="E35" s="105" t="s">
        <v>48</v>
      </c>
      <c r="F35" s="117">
        <f>ROUND((SUM(BG98:BG376)),  2)</f>
        <v>0</v>
      </c>
      <c r="G35" s="34"/>
      <c r="H35" s="34"/>
      <c r="I35" s="118">
        <v>0.21</v>
      </c>
      <c r="J35" s="117">
        <f>0</f>
        <v>0</v>
      </c>
      <c r="K35" s="34"/>
      <c r="L35" s="106"/>
      <c r="S35" s="34"/>
      <c r="T35" s="34"/>
      <c r="U35" s="34"/>
      <c r="V35" s="34"/>
      <c r="W35" s="34"/>
      <c r="X35" s="34"/>
      <c r="Y35" s="34"/>
      <c r="Z35" s="34"/>
      <c r="AA35" s="34"/>
      <c r="AB35" s="34"/>
      <c r="AC35" s="34"/>
      <c r="AD35" s="34"/>
      <c r="AE35" s="34"/>
    </row>
    <row r="36" spans="1:31" s="2" customFormat="1" ht="14.4" hidden="1" customHeight="1">
      <c r="A36" s="34"/>
      <c r="B36" s="39"/>
      <c r="C36" s="34"/>
      <c r="D36" s="34"/>
      <c r="E36" s="105" t="s">
        <v>49</v>
      </c>
      <c r="F36" s="117">
        <f>ROUND((SUM(BH98:BH376)),  2)</f>
        <v>0</v>
      </c>
      <c r="G36" s="34"/>
      <c r="H36" s="34"/>
      <c r="I36" s="118">
        <v>0.15</v>
      </c>
      <c r="J36" s="117">
        <f>0</f>
        <v>0</v>
      </c>
      <c r="K36" s="34"/>
      <c r="L36" s="106"/>
      <c r="S36" s="34"/>
      <c r="T36" s="34"/>
      <c r="U36" s="34"/>
      <c r="V36" s="34"/>
      <c r="W36" s="34"/>
      <c r="X36" s="34"/>
      <c r="Y36" s="34"/>
      <c r="Z36" s="34"/>
      <c r="AA36" s="34"/>
      <c r="AB36" s="34"/>
      <c r="AC36" s="34"/>
      <c r="AD36" s="34"/>
      <c r="AE36" s="34"/>
    </row>
    <row r="37" spans="1:31" s="2" customFormat="1" ht="14.4" hidden="1" customHeight="1">
      <c r="A37" s="34"/>
      <c r="B37" s="39"/>
      <c r="C37" s="34"/>
      <c r="D37" s="34"/>
      <c r="E37" s="105" t="s">
        <v>50</v>
      </c>
      <c r="F37" s="117">
        <f>ROUND((SUM(BI98:BI376)),  2)</f>
        <v>0</v>
      </c>
      <c r="G37" s="34"/>
      <c r="H37" s="34"/>
      <c r="I37" s="118">
        <v>0</v>
      </c>
      <c r="J37" s="117">
        <f>0</f>
        <v>0</v>
      </c>
      <c r="K37" s="34"/>
      <c r="L37" s="106"/>
      <c r="S37" s="34"/>
      <c r="T37" s="34"/>
      <c r="U37" s="34"/>
      <c r="V37" s="34"/>
      <c r="W37" s="34"/>
      <c r="X37" s="34"/>
      <c r="Y37" s="34"/>
      <c r="Z37" s="34"/>
      <c r="AA37" s="34"/>
      <c r="AB37" s="34"/>
      <c r="AC37" s="34"/>
      <c r="AD37" s="34"/>
      <c r="AE37" s="34"/>
    </row>
    <row r="38" spans="1:31" s="2" customFormat="1" ht="6.9" customHeight="1">
      <c r="A38" s="34"/>
      <c r="B38" s="39"/>
      <c r="C38" s="34"/>
      <c r="D38" s="34"/>
      <c r="E38" s="34"/>
      <c r="F38" s="34"/>
      <c r="G38" s="34"/>
      <c r="H38" s="34"/>
      <c r="I38" s="34"/>
      <c r="J38" s="34"/>
      <c r="K38" s="34"/>
      <c r="L38" s="106"/>
      <c r="S38" s="34"/>
      <c r="T38" s="34"/>
      <c r="U38" s="34"/>
      <c r="V38" s="34"/>
      <c r="W38" s="34"/>
      <c r="X38" s="34"/>
      <c r="Y38" s="34"/>
      <c r="Z38" s="34"/>
      <c r="AA38" s="34"/>
      <c r="AB38" s="34"/>
      <c r="AC38" s="34"/>
      <c r="AD38" s="34"/>
      <c r="AE38" s="34"/>
    </row>
    <row r="39" spans="1:31" s="2" customFormat="1" ht="25.35" customHeight="1">
      <c r="A39" s="34"/>
      <c r="B39" s="39"/>
      <c r="C39" s="119"/>
      <c r="D39" s="120" t="s">
        <v>51</v>
      </c>
      <c r="E39" s="121"/>
      <c r="F39" s="121"/>
      <c r="G39" s="122" t="s">
        <v>52</v>
      </c>
      <c r="H39" s="123" t="s">
        <v>53</v>
      </c>
      <c r="I39" s="121"/>
      <c r="J39" s="124">
        <f>SUM(J30:J37)</f>
        <v>0</v>
      </c>
      <c r="K39" s="125"/>
      <c r="L39" s="106"/>
      <c r="S39" s="34"/>
      <c r="T39" s="34"/>
      <c r="U39" s="34"/>
      <c r="V39" s="34"/>
      <c r="W39" s="34"/>
      <c r="X39" s="34"/>
      <c r="Y39" s="34"/>
      <c r="Z39" s="34"/>
      <c r="AA39" s="34"/>
      <c r="AB39" s="34"/>
      <c r="AC39" s="34"/>
      <c r="AD39" s="34"/>
      <c r="AE39" s="34"/>
    </row>
    <row r="40" spans="1:31" s="2" customFormat="1" ht="14.4" customHeight="1">
      <c r="A40" s="34"/>
      <c r="B40" s="126"/>
      <c r="C40" s="127"/>
      <c r="D40" s="127"/>
      <c r="E40" s="127"/>
      <c r="F40" s="127"/>
      <c r="G40" s="127"/>
      <c r="H40" s="127"/>
      <c r="I40" s="127"/>
      <c r="J40" s="127"/>
      <c r="K40" s="127"/>
      <c r="L40" s="106"/>
      <c r="S40" s="34"/>
      <c r="T40" s="34"/>
      <c r="U40" s="34"/>
      <c r="V40" s="34"/>
      <c r="W40" s="34"/>
      <c r="X40" s="34"/>
      <c r="Y40" s="34"/>
      <c r="Z40" s="34"/>
      <c r="AA40" s="34"/>
      <c r="AB40" s="34"/>
      <c r="AC40" s="34"/>
      <c r="AD40" s="34"/>
      <c r="AE40" s="34"/>
    </row>
    <row r="44" spans="1:31" s="2" customFormat="1" ht="6.9" customHeight="1">
      <c r="A44" s="34"/>
      <c r="B44" s="128"/>
      <c r="C44" s="129"/>
      <c r="D44" s="129"/>
      <c r="E44" s="129"/>
      <c r="F44" s="129"/>
      <c r="G44" s="129"/>
      <c r="H44" s="129"/>
      <c r="I44" s="129"/>
      <c r="J44" s="129"/>
      <c r="K44" s="129"/>
      <c r="L44" s="106"/>
      <c r="S44" s="34"/>
      <c r="T44" s="34"/>
      <c r="U44" s="34"/>
      <c r="V44" s="34"/>
      <c r="W44" s="34"/>
      <c r="X44" s="34"/>
      <c r="Y44" s="34"/>
      <c r="Z44" s="34"/>
      <c r="AA44" s="34"/>
      <c r="AB44" s="34"/>
      <c r="AC44" s="34"/>
      <c r="AD44" s="34"/>
      <c r="AE44" s="34"/>
    </row>
    <row r="45" spans="1:31" s="2" customFormat="1" ht="24.9" customHeight="1">
      <c r="A45" s="34"/>
      <c r="B45" s="35"/>
      <c r="C45" s="23" t="s">
        <v>93</v>
      </c>
      <c r="D45" s="36"/>
      <c r="E45" s="36"/>
      <c r="F45" s="36"/>
      <c r="G45" s="36"/>
      <c r="H45" s="36"/>
      <c r="I45" s="36"/>
      <c r="J45" s="36"/>
      <c r="K45" s="36"/>
      <c r="L45" s="106"/>
      <c r="S45" s="34"/>
      <c r="T45" s="34"/>
      <c r="U45" s="34"/>
      <c r="V45" s="34"/>
      <c r="W45" s="34"/>
      <c r="X45" s="34"/>
      <c r="Y45" s="34"/>
      <c r="Z45" s="34"/>
      <c r="AA45" s="34"/>
      <c r="AB45" s="34"/>
      <c r="AC45" s="34"/>
      <c r="AD45" s="34"/>
      <c r="AE45" s="34"/>
    </row>
    <row r="46" spans="1:31" s="2" customFormat="1" ht="6.9" customHeight="1">
      <c r="A46" s="34"/>
      <c r="B46" s="35"/>
      <c r="C46" s="36"/>
      <c r="D46" s="36"/>
      <c r="E46" s="36"/>
      <c r="F46" s="36"/>
      <c r="G46" s="36"/>
      <c r="H46" s="36"/>
      <c r="I46" s="36"/>
      <c r="J46" s="36"/>
      <c r="K46" s="36"/>
      <c r="L46" s="106"/>
      <c r="S46" s="34"/>
      <c r="T46" s="34"/>
      <c r="U46" s="34"/>
      <c r="V46" s="34"/>
      <c r="W46" s="34"/>
      <c r="X46" s="34"/>
      <c r="Y46" s="34"/>
      <c r="Z46" s="34"/>
      <c r="AA46" s="34"/>
      <c r="AB46" s="34"/>
      <c r="AC46" s="34"/>
      <c r="AD46" s="34"/>
      <c r="AE46" s="34"/>
    </row>
    <row r="47" spans="1:31" s="2" customFormat="1" ht="12" customHeight="1">
      <c r="A47" s="34"/>
      <c r="B47" s="35"/>
      <c r="C47" s="29" t="s">
        <v>16</v>
      </c>
      <c r="D47" s="36"/>
      <c r="E47" s="36"/>
      <c r="F47" s="36"/>
      <c r="G47" s="36"/>
      <c r="H47" s="36"/>
      <c r="I47" s="36"/>
      <c r="J47" s="36"/>
      <c r="K47" s="36"/>
      <c r="L47" s="106"/>
      <c r="S47" s="34"/>
      <c r="T47" s="34"/>
      <c r="U47" s="34"/>
      <c r="V47" s="34"/>
      <c r="W47" s="34"/>
      <c r="X47" s="34"/>
      <c r="Y47" s="34"/>
      <c r="Z47" s="34"/>
      <c r="AA47" s="34"/>
      <c r="AB47" s="34"/>
      <c r="AC47" s="34"/>
      <c r="AD47" s="34"/>
      <c r="AE47" s="34"/>
    </row>
    <row r="48" spans="1:31" s="2" customFormat="1" ht="16.5" customHeight="1">
      <c r="A48" s="34"/>
      <c r="B48" s="35"/>
      <c r="C48" s="36"/>
      <c r="D48" s="36"/>
      <c r="E48" s="359" t="str">
        <f>E7</f>
        <v>Oprava sociálního zařízení na Gymnázium Vysoké Mýto</v>
      </c>
      <c r="F48" s="360"/>
      <c r="G48" s="360"/>
      <c r="H48" s="360"/>
      <c r="I48" s="36"/>
      <c r="J48" s="36"/>
      <c r="K48" s="36"/>
      <c r="L48" s="106"/>
      <c r="S48" s="34"/>
      <c r="T48" s="34"/>
      <c r="U48" s="34"/>
      <c r="V48" s="34"/>
      <c r="W48" s="34"/>
      <c r="X48" s="34"/>
      <c r="Y48" s="34"/>
      <c r="Z48" s="34"/>
      <c r="AA48" s="34"/>
      <c r="AB48" s="34"/>
      <c r="AC48" s="34"/>
      <c r="AD48" s="34"/>
      <c r="AE48" s="34"/>
    </row>
    <row r="49" spans="1:47" s="2" customFormat="1" ht="12" customHeight="1">
      <c r="A49" s="34"/>
      <c r="B49" s="35"/>
      <c r="C49" s="29" t="s">
        <v>91</v>
      </c>
      <c r="D49" s="36"/>
      <c r="E49" s="36"/>
      <c r="F49" s="36"/>
      <c r="G49" s="36"/>
      <c r="H49" s="36"/>
      <c r="I49" s="36"/>
      <c r="J49" s="36"/>
      <c r="K49" s="36"/>
      <c r="L49" s="106"/>
      <c r="S49" s="34"/>
      <c r="T49" s="34"/>
      <c r="U49" s="34"/>
      <c r="V49" s="34"/>
      <c r="W49" s="34"/>
      <c r="X49" s="34"/>
      <c r="Y49" s="34"/>
      <c r="Z49" s="34"/>
      <c r="AA49" s="34"/>
      <c r="AB49" s="34"/>
      <c r="AC49" s="34"/>
      <c r="AD49" s="34"/>
      <c r="AE49" s="34"/>
    </row>
    <row r="50" spans="1:47" s="2" customFormat="1" ht="16.5" customHeight="1">
      <c r="A50" s="34"/>
      <c r="B50" s="35"/>
      <c r="C50" s="36"/>
      <c r="D50" s="36"/>
      <c r="E50" s="331" t="str">
        <f>E9</f>
        <v>D.1.1 - Architektonicko stavební řešení</v>
      </c>
      <c r="F50" s="361"/>
      <c r="G50" s="361"/>
      <c r="H50" s="361"/>
      <c r="I50" s="36"/>
      <c r="J50" s="36"/>
      <c r="K50" s="36"/>
      <c r="L50" s="106"/>
      <c r="S50" s="34"/>
      <c r="T50" s="34"/>
      <c r="U50" s="34"/>
      <c r="V50" s="34"/>
      <c r="W50" s="34"/>
      <c r="X50" s="34"/>
      <c r="Y50" s="34"/>
      <c r="Z50" s="34"/>
      <c r="AA50" s="34"/>
      <c r="AB50" s="34"/>
      <c r="AC50" s="34"/>
      <c r="AD50" s="34"/>
      <c r="AE50" s="34"/>
    </row>
    <row r="51" spans="1:47" s="2" customFormat="1" ht="6.9" customHeight="1">
      <c r="A51" s="34"/>
      <c r="B51" s="35"/>
      <c r="C51" s="36"/>
      <c r="D51" s="36"/>
      <c r="E51" s="36"/>
      <c r="F51" s="36"/>
      <c r="G51" s="36"/>
      <c r="H51" s="36"/>
      <c r="I51" s="36"/>
      <c r="J51" s="36"/>
      <c r="K51" s="36"/>
      <c r="L51" s="106"/>
      <c r="S51" s="34"/>
      <c r="T51" s="34"/>
      <c r="U51" s="34"/>
      <c r="V51" s="34"/>
      <c r="W51" s="34"/>
      <c r="X51" s="34"/>
      <c r="Y51" s="34"/>
      <c r="Z51" s="34"/>
      <c r="AA51" s="34"/>
      <c r="AB51" s="34"/>
      <c r="AC51" s="34"/>
      <c r="AD51" s="34"/>
      <c r="AE51" s="34"/>
    </row>
    <row r="52" spans="1:47" s="2" customFormat="1" ht="12" customHeight="1">
      <c r="A52" s="34"/>
      <c r="B52" s="35"/>
      <c r="C52" s="29" t="s">
        <v>21</v>
      </c>
      <c r="D52" s="36"/>
      <c r="E52" s="36"/>
      <c r="F52" s="27" t="str">
        <f>F12</f>
        <v>566 01 Vysoké Mýto</v>
      </c>
      <c r="G52" s="36"/>
      <c r="H52" s="36"/>
      <c r="I52" s="29" t="s">
        <v>23</v>
      </c>
      <c r="J52" s="59" t="str">
        <f>IF(J12="","",J12)</f>
        <v>14. 4. 2021</v>
      </c>
      <c r="K52" s="36"/>
      <c r="L52" s="106"/>
      <c r="S52" s="34"/>
      <c r="T52" s="34"/>
      <c r="U52" s="34"/>
      <c r="V52" s="34"/>
      <c r="W52" s="34"/>
      <c r="X52" s="34"/>
      <c r="Y52" s="34"/>
      <c r="Z52" s="34"/>
      <c r="AA52" s="34"/>
      <c r="AB52" s="34"/>
      <c r="AC52" s="34"/>
      <c r="AD52" s="34"/>
      <c r="AE52" s="34"/>
    </row>
    <row r="53" spans="1:47" s="2" customFormat="1" ht="6.9" customHeight="1">
      <c r="A53" s="34"/>
      <c r="B53" s="35"/>
      <c r="C53" s="36"/>
      <c r="D53" s="36"/>
      <c r="E53" s="36"/>
      <c r="F53" s="36"/>
      <c r="G53" s="36"/>
      <c r="H53" s="36"/>
      <c r="I53" s="36"/>
      <c r="J53" s="36"/>
      <c r="K53" s="36"/>
      <c r="L53" s="106"/>
      <c r="S53" s="34"/>
      <c r="T53" s="34"/>
      <c r="U53" s="34"/>
      <c r="V53" s="34"/>
      <c r="W53" s="34"/>
      <c r="X53" s="34"/>
      <c r="Y53" s="34"/>
      <c r="Z53" s="34"/>
      <c r="AA53" s="34"/>
      <c r="AB53" s="34"/>
      <c r="AC53" s="34"/>
      <c r="AD53" s="34"/>
      <c r="AE53" s="34"/>
    </row>
    <row r="54" spans="1:47" s="2" customFormat="1" ht="40.049999999999997" customHeight="1">
      <c r="A54" s="34"/>
      <c r="B54" s="35"/>
      <c r="C54" s="29" t="s">
        <v>25</v>
      </c>
      <c r="D54" s="36"/>
      <c r="E54" s="36"/>
      <c r="F54" s="27" t="str">
        <f>E15</f>
        <v>Gymnázium Vysoké Mýto,n.Vaňorného163,56601Vys.Mýto</v>
      </c>
      <c r="G54" s="36"/>
      <c r="H54" s="36"/>
      <c r="I54" s="29" t="s">
        <v>32</v>
      </c>
      <c r="J54" s="32" t="str">
        <f>E21</f>
        <v>BKN spol.s r.o.Vladislavova 29/I 56601 Vysoké Mýto</v>
      </c>
      <c r="K54" s="36"/>
      <c r="L54" s="106"/>
      <c r="S54" s="34"/>
      <c r="T54" s="34"/>
      <c r="U54" s="34"/>
      <c r="V54" s="34"/>
      <c r="W54" s="34"/>
      <c r="X54" s="34"/>
      <c r="Y54" s="34"/>
      <c r="Z54" s="34"/>
      <c r="AA54" s="34"/>
      <c r="AB54" s="34"/>
      <c r="AC54" s="34"/>
      <c r="AD54" s="34"/>
      <c r="AE54" s="34"/>
    </row>
    <row r="55" spans="1:47" s="2" customFormat="1" ht="15.15" customHeight="1">
      <c r="A55" s="34"/>
      <c r="B55" s="35"/>
      <c r="C55" s="29" t="s">
        <v>30</v>
      </c>
      <c r="D55" s="36"/>
      <c r="E55" s="36"/>
      <c r="F55" s="27" t="str">
        <f>IF(E18="","",E18)</f>
        <v>Vyplň údaj</v>
      </c>
      <c r="G55" s="36"/>
      <c r="H55" s="36"/>
      <c r="I55" s="29" t="s">
        <v>37</v>
      </c>
      <c r="J55" s="32" t="str">
        <f>E24</f>
        <v xml:space="preserve"> </v>
      </c>
      <c r="K55" s="36"/>
      <c r="L55" s="106"/>
      <c r="S55" s="34"/>
      <c r="T55" s="34"/>
      <c r="U55" s="34"/>
      <c r="V55" s="34"/>
      <c r="W55" s="34"/>
      <c r="X55" s="34"/>
      <c r="Y55" s="34"/>
      <c r="Z55" s="34"/>
      <c r="AA55" s="34"/>
      <c r="AB55" s="34"/>
      <c r="AC55" s="34"/>
      <c r="AD55" s="34"/>
      <c r="AE55" s="34"/>
    </row>
    <row r="56" spans="1:47" s="2" customFormat="1" ht="10.35" customHeight="1">
      <c r="A56" s="34"/>
      <c r="B56" s="35"/>
      <c r="C56" s="36"/>
      <c r="D56" s="36"/>
      <c r="E56" s="36"/>
      <c r="F56" s="36"/>
      <c r="G56" s="36"/>
      <c r="H56" s="36"/>
      <c r="I56" s="36"/>
      <c r="J56" s="36"/>
      <c r="K56" s="36"/>
      <c r="L56" s="106"/>
      <c r="S56" s="34"/>
      <c r="T56" s="34"/>
      <c r="U56" s="34"/>
      <c r="V56" s="34"/>
      <c r="W56" s="34"/>
      <c r="X56" s="34"/>
      <c r="Y56" s="34"/>
      <c r="Z56" s="34"/>
      <c r="AA56" s="34"/>
      <c r="AB56" s="34"/>
      <c r="AC56" s="34"/>
      <c r="AD56" s="34"/>
      <c r="AE56" s="34"/>
    </row>
    <row r="57" spans="1:47" s="2" customFormat="1" ht="29.25" customHeight="1">
      <c r="A57" s="34"/>
      <c r="B57" s="35"/>
      <c r="C57" s="130" t="s">
        <v>94</v>
      </c>
      <c r="D57" s="131"/>
      <c r="E57" s="131"/>
      <c r="F57" s="131"/>
      <c r="G57" s="131"/>
      <c r="H57" s="131"/>
      <c r="I57" s="131"/>
      <c r="J57" s="132" t="s">
        <v>95</v>
      </c>
      <c r="K57" s="131"/>
      <c r="L57" s="106"/>
      <c r="S57" s="34"/>
      <c r="T57" s="34"/>
      <c r="U57" s="34"/>
      <c r="V57" s="34"/>
      <c r="W57" s="34"/>
      <c r="X57" s="34"/>
      <c r="Y57" s="34"/>
      <c r="Z57" s="34"/>
      <c r="AA57" s="34"/>
      <c r="AB57" s="34"/>
      <c r="AC57" s="34"/>
      <c r="AD57" s="34"/>
      <c r="AE57" s="34"/>
    </row>
    <row r="58" spans="1:47" s="2" customFormat="1" ht="10.35" customHeight="1">
      <c r="A58" s="34"/>
      <c r="B58" s="35"/>
      <c r="C58" s="36"/>
      <c r="D58" s="36"/>
      <c r="E58" s="36"/>
      <c r="F58" s="36"/>
      <c r="G58" s="36"/>
      <c r="H58" s="36"/>
      <c r="I58" s="36"/>
      <c r="J58" s="36"/>
      <c r="K58" s="36"/>
      <c r="L58" s="106"/>
      <c r="S58" s="34"/>
      <c r="T58" s="34"/>
      <c r="U58" s="34"/>
      <c r="V58" s="34"/>
      <c r="W58" s="34"/>
      <c r="X58" s="34"/>
      <c r="Y58" s="34"/>
      <c r="Z58" s="34"/>
      <c r="AA58" s="34"/>
      <c r="AB58" s="34"/>
      <c r="AC58" s="34"/>
      <c r="AD58" s="34"/>
      <c r="AE58" s="34"/>
    </row>
    <row r="59" spans="1:47" s="2" customFormat="1" ht="22.8" customHeight="1">
      <c r="A59" s="34"/>
      <c r="B59" s="35"/>
      <c r="C59" s="133" t="s">
        <v>73</v>
      </c>
      <c r="D59" s="36"/>
      <c r="E59" s="36"/>
      <c r="F59" s="36"/>
      <c r="G59" s="36"/>
      <c r="H59" s="36"/>
      <c r="I59" s="36"/>
      <c r="J59" s="77">
        <f>J98</f>
        <v>0</v>
      </c>
      <c r="K59" s="36"/>
      <c r="L59" s="106"/>
      <c r="S59" s="34"/>
      <c r="T59" s="34"/>
      <c r="U59" s="34"/>
      <c r="V59" s="34"/>
      <c r="W59" s="34"/>
      <c r="X59" s="34"/>
      <c r="Y59" s="34"/>
      <c r="Z59" s="34"/>
      <c r="AA59" s="34"/>
      <c r="AB59" s="34"/>
      <c r="AC59" s="34"/>
      <c r="AD59" s="34"/>
      <c r="AE59" s="34"/>
      <c r="AU59" s="17" t="s">
        <v>96</v>
      </c>
    </row>
    <row r="60" spans="1:47" s="9" customFormat="1" ht="24.9" customHeight="1">
      <c r="B60" s="134"/>
      <c r="C60" s="135"/>
      <c r="D60" s="136" t="s">
        <v>97</v>
      </c>
      <c r="E60" s="137"/>
      <c r="F60" s="137"/>
      <c r="G60" s="137"/>
      <c r="H60" s="137"/>
      <c r="I60" s="137"/>
      <c r="J60" s="138">
        <f>J99</f>
        <v>0</v>
      </c>
      <c r="K60" s="135"/>
      <c r="L60" s="139"/>
    </row>
    <row r="61" spans="1:47" s="10" customFormat="1" ht="19.95" customHeight="1">
      <c r="B61" s="140"/>
      <c r="C61" s="141"/>
      <c r="D61" s="142" t="s">
        <v>98</v>
      </c>
      <c r="E61" s="143"/>
      <c r="F61" s="143"/>
      <c r="G61" s="143"/>
      <c r="H61" s="143"/>
      <c r="I61" s="143"/>
      <c r="J61" s="144">
        <f>J100</f>
        <v>0</v>
      </c>
      <c r="K61" s="141"/>
      <c r="L61" s="145"/>
    </row>
    <row r="62" spans="1:47" s="10" customFormat="1" ht="19.95" customHeight="1">
      <c r="B62" s="140"/>
      <c r="C62" s="141"/>
      <c r="D62" s="142" t="s">
        <v>99</v>
      </c>
      <c r="E62" s="143"/>
      <c r="F62" s="143"/>
      <c r="G62" s="143"/>
      <c r="H62" s="143"/>
      <c r="I62" s="143"/>
      <c r="J62" s="144">
        <f>J106</f>
        <v>0</v>
      </c>
      <c r="K62" s="141"/>
      <c r="L62" s="145"/>
    </row>
    <row r="63" spans="1:47" s="10" customFormat="1" ht="19.95" customHeight="1">
      <c r="B63" s="140"/>
      <c r="C63" s="141"/>
      <c r="D63" s="142" t="s">
        <v>100</v>
      </c>
      <c r="E63" s="143"/>
      <c r="F63" s="143"/>
      <c r="G63" s="143"/>
      <c r="H63" s="143"/>
      <c r="I63" s="143"/>
      <c r="J63" s="144">
        <f>J143</f>
        <v>0</v>
      </c>
      <c r="K63" s="141"/>
      <c r="L63" s="145"/>
    </row>
    <row r="64" spans="1:47" s="10" customFormat="1" ht="19.95" customHeight="1">
      <c r="B64" s="140"/>
      <c r="C64" s="141"/>
      <c r="D64" s="142" t="s">
        <v>101</v>
      </c>
      <c r="E64" s="143"/>
      <c r="F64" s="143"/>
      <c r="G64" s="143"/>
      <c r="H64" s="143"/>
      <c r="I64" s="143"/>
      <c r="J64" s="144">
        <f>J151</f>
        <v>0</v>
      </c>
      <c r="K64" s="141"/>
      <c r="L64" s="145"/>
    </row>
    <row r="65" spans="1:31" s="10" customFormat="1" ht="19.95" customHeight="1">
      <c r="B65" s="140"/>
      <c r="C65" s="141"/>
      <c r="D65" s="142" t="s">
        <v>102</v>
      </c>
      <c r="E65" s="143"/>
      <c r="F65" s="143"/>
      <c r="G65" s="143"/>
      <c r="H65" s="143"/>
      <c r="I65" s="143"/>
      <c r="J65" s="144">
        <f>J161</f>
        <v>0</v>
      </c>
      <c r="K65" s="141"/>
      <c r="L65" s="145"/>
    </row>
    <row r="66" spans="1:31" s="9" customFormat="1" ht="24.9" customHeight="1">
      <c r="B66" s="134"/>
      <c r="C66" s="135"/>
      <c r="D66" s="136" t="s">
        <v>103</v>
      </c>
      <c r="E66" s="137"/>
      <c r="F66" s="137"/>
      <c r="G66" s="137"/>
      <c r="H66" s="137"/>
      <c r="I66" s="137"/>
      <c r="J66" s="138">
        <f>J164</f>
        <v>0</v>
      </c>
      <c r="K66" s="135"/>
      <c r="L66" s="139"/>
    </row>
    <row r="67" spans="1:31" s="10" customFormat="1" ht="19.95" customHeight="1">
      <c r="B67" s="140"/>
      <c r="C67" s="141"/>
      <c r="D67" s="142" t="s">
        <v>104</v>
      </c>
      <c r="E67" s="143"/>
      <c r="F67" s="143"/>
      <c r="G67" s="143"/>
      <c r="H67" s="143"/>
      <c r="I67" s="143"/>
      <c r="J67" s="144">
        <f>J165</f>
        <v>0</v>
      </c>
      <c r="K67" s="141"/>
      <c r="L67" s="145"/>
    </row>
    <row r="68" spans="1:31" s="10" customFormat="1" ht="19.95" customHeight="1">
      <c r="B68" s="140"/>
      <c r="C68" s="141"/>
      <c r="D68" s="142" t="s">
        <v>105</v>
      </c>
      <c r="E68" s="143"/>
      <c r="F68" s="143"/>
      <c r="G68" s="143"/>
      <c r="H68" s="143"/>
      <c r="I68" s="143"/>
      <c r="J68" s="144">
        <f>J173</f>
        <v>0</v>
      </c>
      <c r="K68" s="141"/>
      <c r="L68" s="145"/>
    </row>
    <row r="69" spans="1:31" s="10" customFormat="1" ht="19.95" customHeight="1">
      <c r="B69" s="140"/>
      <c r="C69" s="141"/>
      <c r="D69" s="142" t="s">
        <v>106</v>
      </c>
      <c r="E69" s="143"/>
      <c r="F69" s="143"/>
      <c r="G69" s="143"/>
      <c r="H69" s="143"/>
      <c r="I69" s="143"/>
      <c r="J69" s="144">
        <f>J181</f>
        <v>0</v>
      </c>
      <c r="K69" s="141"/>
      <c r="L69" s="145"/>
    </row>
    <row r="70" spans="1:31" s="10" customFormat="1" ht="19.95" customHeight="1">
      <c r="B70" s="140"/>
      <c r="C70" s="141"/>
      <c r="D70" s="142" t="s">
        <v>107</v>
      </c>
      <c r="E70" s="143"/>
      <c r="F70" s="143"/>
      <c r="G70" s="143"/>
      <c r="H70" s="143"/>
      <c r="I70" s="143"/>
      <c r="J70" s="144">
        <f>J211</f>
        <v>0</v>
      </c>
      <c r="K70" s="141"/>
      <c r="L70" s="145"/>
    </row>
    <row r="71" spans="1:31" s="10" customFormat="1" ht="19.95" customHeight="1">
      <c r="B71" s="140"/>
      <c r="C71" s="141"/>
      <c r="D71" s="142" t="s">
        <v>108</v>
      </c>
      <c r="E71" s="143"/>
      <c r="F71" s="143"/>
      <c r="G71" s="143"/>
      <c r="H71" s="143"/>
      <c r="I71" s="143"/>
      <c r="J71" s="144">
        <f>J218</f>
        <v>0</v>
      </c>
      <c r="K71" s="141"/>
      <c r="L71" s="145"/>
    </row>
    <row r="72" spans="1:31" s="10" customFormat="1" ht="19.95" customHeight="1">
      <c r="B72" s="140"/>
      <c r="C72" s="141"/>
      <c r="D72" s="142" t="s">
        <v>109</v>
      </c>
      <c r="E72" s="143"/>
      <c r="F72" s="143"/>
      <c r="G72" s="143"/>
      <c r="H72" s="143"/>
      <c r="I72" s="143"/>
      <c r="J72" s="144">
        <f>J233</f>
        <v>0</v>
      </c>
      <c r="K72" s="141"/>
      <c r="L72" s="145"/>
    </row>
    <row r="73" spans="1:31" s="10" customFormat="1" ht="19.95" customHeight="1">
      <c r="B73" s="140"/>
      <c r="C73" s="141"/>
      <c r="D73" s="142" t="s">
        <v>110</v>
      </c>
      <c r="E73" s="143"/>
      <c r="F73" s="143"/>
      <c r="G73" s="143"/>
      <c r="H73" s="143"/>
      <c r="I73" s="143"/>
      <c r="J73" s="144">
        <f>J243</f>
        <v>0</v>
      </c>
      <c r="K73" s="141"/>
      <c r="L73" s="145"/>
    </row>
    <row r="74" spans="1:31" s="10" customFormat="1" ht="19.95" customHeight="1">
      <c r="B74" s="140"/>
      <c r="C74" s="141"/>
      <c r="D74" s="142" t="s">
        <v>111</v>
      </c>
      <c r="E74" s="143"/>
      <c r="F74" s="143"/>
      <c r="G74" s="143"/>
      <c r="H74" s="143"/>
      <c r="I74" s="143"/>
      <c r="J74" s="144">
        <f>J249</f>
        <v>0</v>
      </c>
      <c r="K74" s="141"/>
      <c r="L74" s="145"/>
    </row>
    <row r="75" spans="1:31" s="10" customFormat="1" ht="19.95" customHeight="1">
      <c r="B75" s="140"/>
      <c r="C75" s="141"/>
      <c r="D75" s="142" t="s">
        <v>112</v>
      </c>
      <c r="E75" s="143"/>
      <c r="F75" s="143"/>
      <c r="G75" s="143"/>
      <c r="H75" s="143"/>
      <c r="I75" s="143"/>
      <c r="J75" s="144">
        <f>J258</f>
        <v>0</v>
      </c>
      <c r="K75" s="141"/>
      <c r="L75" s="145"/>
    </row>
    <row r="76" spans="1:31" s="10" customFormat="1" ht="19.95" customHeight="1">
      <c r="B76" s="140"/>
      <c r="C76" s="141"/>
      <c r="D76" s="142" t="s">
        <v>113</v>
      </c>
      <c r="E76" s="143"/>
      <c r="F76" s="143"/>
      <c r="G76" s="143"/>
      <c r="H76" s="143"/>
      <c r="I76" s="143"/>
      <c r="J76" s="144">
        <f>J287</f>
        <v>0</v>
      </c>
      <c r="K76" s="141"/>
      <c r="L76" s="145"/>
    </row>
    <row r="77" spans="1:31" s="10" customFormat="1" ht="19.95" customHeight="1">
      <c r="B77" s="140"/>
      <c r="C77" s="141"/>
      <c r="D77" s="142" t="s">
        <v>114</v>
      </c>
      <c r="E77" s="143"/>
      <c r="F77" s="143"/>
      <c r="G77" s="143"/>
      <c r="H77" s="143"/>
      <c r="I77" s="143"/>
      <c r="J77" s="144">
        <f>J326</f>
        <v>0</v>
      </c>
      <c r="K77" s="141"/>
      <c r="L77" s="145"/>
    </row>
    <row r="78" spans="1:31" s="10" customFormat="1" ht="19.95" customHeight="1">
      <c r="B78" s="140"/>
      <c r="C78" s="141"/>
      <c r="D78" s="142" t="s">
        <v>115</v>
      </c>
      <c r="E78" s="143"/>
      <c r="F78" s="143"/>
      <c r="G78" s="143"/>
      <c r="H78" s="143"/>
      <c r="I78" s="143"/>
      <c r="J78" s="144">
        <f>J349</f>
        <v>0</v>
      </c>
      <c r="K78" s="141"/>
      <c r="L78" s="145"/>
    </row>
    <row r="79" spans="1:31" s="2" customFormat="1" ht="21.75" customHeight="1">
      <c r="A79" s="34"/>
      <c r="B79" s="35"/>
      <c r="C79" s="36"/>
      <c r="D79" s="36"/>
      <c r="E79" s="36"/>
      <c r="F79" s="36"/>
      <c r="G79" s="36"/>
      <c r="H79" s="36"/>
      <c r="I79" s="36"/>
      <c r="J79" s="36"/>
      <c r="K79" s="36"/>
      <c r="L79" s="106"/>
      <c r="S79" s="34"/>
      <c r="T79" s="34"/>
      <c r="U79" s="34"/>
      <c r="V79" s="34"/>
      <c r="W79" s="34"/>
      <c r="X79" s="34"/>
      <c r="Y79" s="34"/>
      <c r="Z79" s="34"/>
      <c r="AA79" s="34"/>
      <c r="AB79" s="34"/>
      <c r="AC79" s="34"/>
      <c r="AD79" s="34"/>
      <c r="AE79" s="34"/>
    </row>
    <row r="80" spans="1:31" s="2" customFormat="1" ht="6.9" customHeight="1">
      <c r="A80" s="34"/>
      <c r="B80" s="47"/>
      <c r="C80" s="48"/>
      <c r="D80" s="48"/>
      <c r="E80" s="48"/>
      <c r="F80" s="48"/>
      <c r="G80" s="48"/>
      <c r="H80" s="48"/>
      <c r="I80" s="48"/>
      <c r="J80" s="48"/>
      <c r="K80" s="48"/>
      <c r="L80" s="106"/>
      <c r="S80" s="34"/>
      <c r="T80" s="34"/>
      <c r="U80" s="34"/>
      <c r="V80" s="34"/>
      <c r="W80" s="34"/>
      <c r="X80" s="34"/>
      <c r="Y80" s="34"/>
      <c r="Z80" s="34"/>
      <c r="AA80" s="34"/>
      <c r="AB80" s="34"/>
      <c r="AC80" s="34"/>
      <c r="AD80" s="34"/>
      <c r="AE80" s="34"/>
    </row>
    <row r="84" spans="1:31" s="2" customFormat="1" ht="6.9" customHeight="1">
      <c r="A84" s="34"/>
      <c r="B84" s="49"/>
      <c r="C84" s="50"/>
      <c r="D84" s="50"/>
      <c r="E84" s="50"/>
      <c r="F84" s="50"/>
      <c r="G84" s="50"/>
      <c r="H84" s="50"/>
      <c r="I84" s="50"/>
      <c r="J84" s="50"/>
      <c r="K84" s="50"/>
      <c r="L84" s="106"/>
      <c r="S84" s="34"/>
      <c r="T84" s="34"/>
      <c r="U84" s="34"/>
      <c r="V84" s="34"/>
      <c r="W84" s="34"/>
      <c r="X84" s="34"/>
      <c r="Y84" s="34"/>
      <c r="Z84" s="34"/>
      <c r="AA84" s="34"/>
      <c r="AB84" s="34"/>
      <c r="AC84" s="34"/>
      <c r="AD84" s="34"/>
      <c r="AE84" s="34"/>
    </row>
    <row r="85" spans="1:31" s="2" customFormat="1" ht="24.9" customHeight="1">
      <c r="A85" s="34"/>
      <c r="B85" s="35"/>
      <c r="C85" s="23" t="s">
        <v>116</v>
      </c>
      <c r="D85" s="36"/>
      <c r="E85" s="36"/>
      <c r="F85" s="36"/>
      <c r="G85" s="36"/>
      <c r="H85" s="36"/>
      <c r="I85" s="36"/>
      <c r="J85" s="36"/>
      <c r="K85" s="36"/>
      <c r="L85" s="106"/>
      <c r="S85" s="34"/>
      <c r="T85" s="34"/>
      <c r="U85" s="34"/>
      <c r="V85" s="34"/>
      <c r="W85" s="34"/>
      <c r="X85" s="34"/>
      <c r="Y85" s="34"/>
      <c r="Z85" s="34"/>
      <c r="AA85" s="34"/>
      <c r="AB85" s="34"/>
      <c r="AC85" s="34"/>
      <c r="AD85" s="34"/>
      <c r="AE85" s="34"/>
    </row>
    <row r="86" spans="1:31" s="2" customFormat="1" ht="6.9" customHeight="1">
      <c r="A86" s="34"/>
      <c r="B86" s="35"/>
      <c r="C86" s="36"/>
      <c r="D86" s="36"/>
      <c r="E86" s="36"/>
      <c r="F86" s="36"/>
      <c r="G86" s="36"/>
      <c r="H86" s="36"/>
      <c r="I86" s="36"/>
      <c r="J86" s="36"/>
      <c r="K86" s="36"/>
      <c r="L86" s="106"/>
      <c r="S86" s="34"/>
      <c r="T86" s="34"/>
      <c r="U86" s="34"/>
      <c r="V86" s="34"/>
      <c r="W86" s="34"/>
      <c r="X86" s="34"/>
      <c r="Y86" s="34"/>
      <c r="Z86" s="34"/>
      <c r="AA86" s="34"/>
      <c r="AB86" s="34"/>
      <c r="AC86" s="34"/>
      <c r="AD86" s="34"/>
      <c r="AE86" s="34"/>
    </row>
    <row r="87" spans="1:31" s="2" customFormat="1" ht="12" customHeight="1">
      <c r="A87" s="34"/>
      <c r="B87" s="35"/>
      <c r="C87" s="29" t="s">
        <v>16</v>
      </c>
      <c r="D87" s="36"/>
      <c r="E87" s="36"/>
      <c r="F87" s="36"/>
      <c r="G87" s="36"/>
      <c r="H87" s="36"/>
      <c r="I87" s="36"/>
      <c r="J87" s="36"/>
      <c r="K87" s="36"/>
      <c r="L87" s="106"/>
      <c r="S87" s="34"/>
      <c r="T87" s="34"/>
      <c r="U87" s="34"/>
      <c r="V87" s="34"/>
      <c r="W87" s="34"/>
      <c r="X87" s="34"/>
      <c r="Y87" s="34"/>
      <c r="Z87" s="34"/>
      <c r="AA87" s="34"/>
      <c r="AB87" s="34"/>
      <c r="AC87" s="34"/>
      <c r="AD87" s="34"/>
      <c r="AE87" s="34"/>
    </row>
    <row r="88" spans="1:31" s="2" customFormat="1" ht="16.5" customHeight="1">
      <c r="A88" s="34"/>
      <c r="B88" s="35"/>
      <c r="C88" s="36"/>
      <c r="D88" s="36"/>
      <c r="E88" s="359" t="str">
        <f>E7</f>
        <v>Oprava sociálního zařízení na Gymnázium Vysoké Mýto</v>
      </c>
      <c r="F88" s="360"/>
      <c r="G88" s="360"/>
      <c r="H88" s="360"/>
      <c r="I88" s="36"/>
      <c r="J88" s="36"/>
      <c r="K88" s="36"/>
      <c r="L88" s="106"/>
      <c r="S88" s="34"/>
      <c r="T88" s="34"/>
      <c r="U88" s="34"/>
      <c r="V88" s="34"/>
      <c r="W88" s="34"/>
      <c r="X88" s="34"/>
      <c r="Y88" s="34"/>
      <c r="Z88" s="34"/>
      <c r="AA88" s="34"/>
      <c r="AB88" s="34"/>
      <c r="AC88" s="34"/>
      <c r="AD88" s="34"/>
      <c r="AE88" s="34"/>
    </row>
    <row r="89" spans="1:31" s="2" customFormat="1" ht="12" customHeight="1">
      <c r="A89" s="34"/>
      <c r="B89" s="35"/>
      <c r="C89" s="29" t="s">
        <v>91</v>
      </c>
      <c r="D89" s="36"/>
      <c r="E89" s="36"/>
      <c r="F89" s="36"/>
      <c r="G89" s="36"/>
      <c r="H89" s="36"/>
      <c r="I89" s="36"/>
      <c r="J89" s="36"/>
      <c r="K89" s="36"/>
      <c r="L89" s="106"/>
      <c r="S89" s="34"/>
      <c r="T89" s="34"/>
      <c r="U89" s="34"/>
      <c r="V89" s="34"/>
      <c r="W89" s="34"/>
      <c r="X89" s="34"/>
      <c r="Y89" s="34"/>
      <c r="Z89" s="34"/>
      <c r="AA89" s="34"/>
      <c r="AB89" s="34"/>
      <c r="AC89" s="34"/>
      <c r="AD89" s="34"/>
      <c r="AE89" s="34"/>
    </row>
    <row r="90" spans="1:31" s="2" customFormat="1" ht="16.5" customHeight="1">
      <c r="A90" s="34"/>
      <c r="B90" s="35"/>
      <c r="C90" s="36"/>
      <c r="D90" s="36"/>
      <c r="E90" s="331" t="str">
        <f>E9</f>
        <v>D.1.1 - Architektonicko stavební řešení</v>
      </c>
      <c r="F90" s="361"/>
      <c r="G90" s="361"/>
      <c r="H90" s="361"/>
      <c r="I90" s="36"/>
      <c r="J90" s="36"/>
      <c r="K90" s="36"/>
      <c r="L90" s="106"/>
      <c r="S90" s="34"/>
      <c r="T90" s="34"/>
      <c r="U90" s="34"/>
      <c r="V90" s="34"/>
      <c r="W90" s="34"/>
      <c r="X90" s="34"/>
      <c r="Y90" s="34"/>
      <c r="Z90" s="34"/>
      <c r="AA90" s="34"/>
      <c r="AB90" s="34"/>
      <c r="AC90" s="34"/>
      <c r="AD90" s="34"/>
      <c r="AE90" s="34"/>
    </row>
    <row r="91" spans="1:31" s="2" customFormat="1" ht="6.9" customHeight="1">
      <c r="A91" s="34"/>
      <c r="B91" s="35"/>
      <c r="C91" s="36"/>
      <c r="D91" s="36"/>
      <c r="E91" s="36"/>
      <c r="F91" s="36"/>
      <c r="G91" s="36"/>
      <c r="H91" s="36"/>
      <c r="I91" s="36"/>
      <c r="J91" s="36"/>
      <c r="K91" s="36"/>
      <c r="L91" s="106"/>
      <c r="S91" s="34"/>
      <c r="T91" s="34"/>
      <c r="U91" s="34"/>
      <c r="V91" s="34"/>
      <c r="W91" s="34"/>
      <c r="X91" s="34"/>
      <c r="Y91" s="34"/>
      <c r="Z91" s="34"/>
      <c r="AA91" s="34"/>
      <c r="AB91" s="34"/>
      <c r="AC91" s="34"/>
      <c r="AD91" s="34"/>
      <c r="AE91" s="34"/>
    </row>
    <row r="92" spans="1:31" s="2" customFormat="1" ht="12" customHeight="1">
      <c r="A92" s="34"/>
      <c r="B92" s="35"/>
      <c r="C92" s="29" t="s">
        <v>21</v>
      </c>
      <c r="D92" s="36"/>
      <c r="E92" s="36"/>
      <c r="F92" s="27" t="str">
        <f>F12</f>
        <v>566 01 Vysoké Mýto</v>
      </c>
      <c r="G92" s="36"/>
      <c r="H92" s="36"/>
      <c r="I92" s="29" t="s">
        <v>23</v>
      </c>
      <c r="J92" s="59" t="str">
        <f>IF(J12="","",J12)</f>
        <v>14. 4. 2021</v>
      </c>
      <c r="K92" s="36"/>
      <c r="L92" s="106"/>
      <c r="S92" s="34"/>
      <c r="T92" s="34"/>
      <c r="U92" s="34"/>
      <c r="V92" s="34"/>
      <c r="W92" s="34"/>
      <c r="X92" s="34"/>
      <c r="Y92" s="34"/>
      <c r="Z92" s="34"/>
      <c r="AA92" s="34"/>
      <c r="AB92" s="34"/>
      <c r="AC92" s="34"/>
      <c r="AD92" s="34"/>
      <c r="AE92" s="34"/>
    </row>
    <row r="93" spans="1:31" s="2" customFormat="1" ht="6.9" customHeight="1">
      <c r="A93" s="34"/>
      <c r="B93" s="35"/>
      <c r="C93" s="36"/>
      <c r="D93" s="36"/>
      <c r="E93" s="36"/>
      <c r="F93" s="36"/>
      <c r="G93" s="36"/>
      <c r="H93" s="36"/>
      <c r="I93" s="36"/>
      <c r="J93" s="36"/>
      <c r="K93" s="36"/>
      <c r="L93" s="106"/>
      <c r="S93" s="34"/>
      <c r="T93" s="34"/>
      <c r="U93" s="34"/>
      <c r="V93" s="34"/>
      <c r="W93" s="34"/>
      <c r="X93" s="34"/>
      <c r="Y93" s="34"/>
      <c r="Z93" s="34"/>
      <c r="AA93" s="34"/>
      <c r="AB93" s="34"/>
      <c r="AC93" s="34"/>
      <c r="AD93" s="34"/>
      <c r="AE93" s="34"/>
    </row>
    <row r="94" spans="1:31" s="2" customFormat="1" ht="40.049999999999997" customHeight="1">
      <c r="A94" s="34"/>
      <c r="B94" s="35"/>
      <c r="C94" s="29" t="s">
        <v>25</v>
      </c>
      <c r="D94" s="36"/>
      <c r="E94" s="36"/>
      <c r="F94" s="27" t="str">
        <f>E15</f>
        <v>Gymnázium Vysoké Mýto,n.Vaňorného163,56601Vys.Mýto</v>
      </c>
      <c r="G94" s="36"/>
      <c r="H94" s="36"/>
      <c r="I94" s="29" t="s">
        <v>32</v>
      </c>
      <c r="J94" s="32" t="str">
        <f>E21</f>
        <v>BKN spol.s r.o.Vladislavova 29/I 56601 Vysoké Mýto</v>
      </c>
      <c r="K94" s="36"/>
      <c r="L94" s="106"/>
      <c r="S94" s="34"/>
      <c r="T94" s="34"/>
      <c r="U94" s="34"/>
      <c r="V94" s="34"/>
      <c r="W94" s="34"/>
      <c r="X94" s="34"/>
      <c r="Y94" s="34"/>
      <c r="Z94" s="34"/>
      <c r="AA94" s="34"/>
      <c r="AB94" s="34"/>
      <c r="AC94" s="34"/>
      <c r="AD94" s="34"/>
      <c r="AE94" s="34"/>
    </row>
    <row r="95" spans="1:31" s="2" customFormat="1" ht="15.15" customHeight="1">
      <c r="A95" s="34"/>
      <c r="B95" s="35"/>
      <c r="C95" s="29" t="s">
        <v>30</v>
      </c>
      <c r="D95" s="36"/>
      <c r="E95" s="36"/>
      <c r="F95" s="27" t="str">
        <f>IF(E18="","",E18)</f>
        <v>Vyplň údaj</v>
      </c>
      <c r="G95" s="36"/>
      <c r="H95" s="36"/>
      <c r="I95" s="29" t="s">
        <v>37</v>
      </c>
      <c r="J95" s="32" t="str">
        <f>E24</f>
        <v xml:space="preserve"> </v>
      </c>
      <c r="K95" s="36"/>
      <c r="L95" s="106"/>
      <c r="S95" s="34"/>
      <c r="T95" s="34"/>
      <c r="U95" s="34"/>
      <c r="V95" s="34"/>
      <c r="W95" s="34"/>
      <c r="X95" s="34"/>
      <c r="Y95" s="34"/>
      <c r="Z95" s="34"/>
      <c r="AA95" s="34"/>
      <c r="AB95" s="34"/>
      <c r="AC95" s="34"/>
      <c r="AD95" s="34"/>
      <c r="AE95" s="34"/>
    </row>
    <row r="96" spans="1:31" s="2" customFormat="1" ht="10.35" customHeight="1">
      <c r="A96" s="34"/>
      <c r="B96" s="35"/>
      <c r="C96" s="36"/>
      <c r="D96" s="36"/>
      <c r="E96" s="36"/>
      <c r="F96" s="36"/>
      <c r="G96" s="36"/>
      <c r="H96" s="36"/>
      <c r="I96" s="36"/>
      <c r="J96" s="36"/>
      <c r="K96" s="36"/>
      <c r="L96" s="106"/>
      <c r="S96" s="34"/>
      <c r="T96" s="34"/>
      <c r="U96" s="34"/>
      <c r="V96" s="34"/>
      <c r="W96" s="34"/>
      <c r="X96" s="34"/>
      <c r="Y96" s="34"/>
      <c r="Z96" s="34"/>
      <c r="AA96" s="34"/>
      <c r="AB96" s="34"/>
      <c r="AC96" s="34"/>
      <c r="AD96" s="34"/>
      <c r="AE96" s="34"/>
    </row>
    <row r="97" spans="1:65" s="11" customFormat="1" ht="29.25" customHeight="1">
      <c r="A97" s="146"/>
      <c r="B97" s="147"/>
      <c r="C97" s="148" t="s">
        <v>117</v>
      </c>
      <c r="D97" s="149" t="s">
        <v>60</v>
      </c>
      <c r="E97" s="149" t="s">
        <v>56</v>
      </c>
      <c r="F97" s="149" t="s">
        <v>57</v>
      </c>
      <c r="G97" s="149" t="s">
        <v>118</v>
      </c>
      <c r="H97" s="149" t="s">
        <v>119</v>
      </c>
      <c r="I97" s="149" t="s">
        <v>120</v>
      </c>
      <c r="J97" s="149" t="s">
        <v>95</v>
      </c>
      <c r="K97" s="150" t="s">
        <v>121</v>
      </c>
      <c r="L97" s="151"/>
      <c r="M97" s="68" t="s">
        <v>19</v>
      </c>
      <c r="N97" s="69" t="s">
        <v>45</v>
      </c>
      <c r="O97" s="69" t="s">
        <v>122</v>
      </c>
      <c r="P97" s="69" t="s">
        <v>123</v>
      </c>
      <c r="Q97" s="69" t="s">
        <v>124</v>
      </c>
      <c r="R97" s="69" t="s">
        <v>125</v>
      </c>
      <c r="S97" s="69" t="s">
        <v>126</v>
      </c>
      <c r="T97" s="70" t="s">
        <v>127</v>
      </c>
      <c r="U97" s="146"/>
      <c r="V97" s="146"/>
      <c r="W97" s="146"/>
      <c r="X97" s="146"/>
      <c r="Y97" s="146"/>
      <c r="Z97" s="146"/>
      <c r="AA97" s="146"/>
      <c r="AB97" s="146"/>
      <c r="AC97" s="146"/>
      <c r="AD97" s="146"/>
      <c r="AE97" s="146"/>
    </row>
    <row r="98" spans="1:65" s="2" customFormat="1" ht="22.8" customHeight="1">
      <c r="A98" s="34"/>
      <c r="B98" s="35"/>
      <c r="C98" s="75" t="s">
        <v>128</v>
      </c>
      <c r="D98" s="36"/>
      <c r="E98" s="36"/>
      <c r="F98" s="36"/>
      <c r="G98" s="36"/>
      <c r="H98" s="36"/>
      <c r="I98" s="36"/>
      <c r="J98" s="152">
        <f>BK98</f>
        <v>0</v>
      </c>
      <c r="K98" s="36"/>
      <c r="L98" s="39"/>
      <c r="M98" s="71"/>
      <c r="N98" s="153"/>
      <c r="O98" s="72"/>
      <c r="P98" s="154">
        <f>P99+P164</f>
        <v>0</v>
      </c>
      <c r="Q98" s="72"/>
      <c r="R98" s="154">
        <f>R99+R164</f>
        <v>7.0373770699999998</v>
      </c>
      <c r="S98" s="72"/>
      <c r="T98" s="155">
        <f>T99+T164</f>
        <v>5.3108034600000007</v>
      </c>
      <c r="U98" s="34"/>
      <c r="V98" s="34"/>
      <c r="W98" s="34"/>
      <c r="X98" s="34"/>
      <c r="Y98" s="34"/>
      <c r="Z98" s="34"/>
      <c r="AA98" s="34"/>
      <c r="AB98" s="34"/>
      <c r="AC98" s="34"/>
      <c r="AD98" s="34"/>
      <c r="AE98" s="34"/>
      <c r="AT98" s="17" t="s">
        <v>74</v>
      </c>
      <c r="AU98" s="17" t="s">
        <v>96</v>
      </c>
      <c r="BK98" s="156">
        <f>BK99+BK164</f>
        <v>0</v>
      </c>
    </row>
    <row r="99" spans="1:65" s="12" customFormat="1" ht="25.95" customHeight="1">
      <c r="B99" s="157"/>
      <c r="C99" s="158"/>
      <c r="D99" s="159" t="s">
        <v>74</v>
      </c>
      <c r="E99" s="160" t="s">
        <v>129</v>
      </c>
      <c r="F99" s="160" t="s">
        <v>130</v>
      </c>
      <c r="G99" s="158"/>
      <c r="H99" s="158"/>
      <c r="I99" s="161"/>
      <c r="J99" s="162">
        <f>BK99</f>
        <v>0</v>
      </c>
      <c r="K99" s="158"/>
      <c r="L99" s="163"/>
      <c r="M99" s="164"/>
      <c r="N99" s="165"/>
      <c r="O99" s="165"/>
      <c r="P99" s="166">
        <f>P100+P106+P143+P151+P161</f>
        <v>0</v>
      </c>
      <c r="Q99" s="165"/>
      <c r="R99" s="166">
        <f>R100+R106+R143+R151+R161</f>
        <v>3.9286168900000003</v>
      </c>
      <c r="S99" s="165"/>
      <c r="T99" s="167">
        <f>T100+T106+T143+T151+T161</f>
        <v>2.1990600000000002</v>
      </c>
      <c r="AR99" s="168" t="s">
        <v>83</v>
      </c>
      <c r="AT99" s="169" t="s">
        <v>74</v>
      </c>
      <c r="AU99" s="169" t="s">
        <v>75</v>
      </c>
      <c r="AY99" s="168" t="s">
        <v>131</v>
      </c>
      <c r="BK99" s="170">
        <f>BK100+BK106+BK143+BK151+BK161</f>
        <v>0</v>
      </c>
    </row>
    <row r="100" spans="1:65" s="12" customFormat="1" ht="22.8" customHeight="1">
      <c r="B100" s="157"/>
      <c r="C100" s="158"/>
      <c r="D100" s="159" t="s">
        <v>74</v>
      </c>
      <c r="E100" s="171" t="s">
        <v>132</v>
      </c>
      <c r="F100" s="171" t="s">
        <v>133</v>
      </c>
      <c r="G100" s="158"/>
      <c r="H100" s="158"/>
      <c r="I100" s="161"/>
      <c r="J100" s="172">
        <f>BK100</f>
        <v>0</v>
      </c>
      <c r="K100" s="158"/>
      <c r="L100" s="163"/>
      <c r="M100" s="164"/>
      <c r="N100" s="165"/>
      <c r="O100" s="165"/>
      <c r="P100" s="166">
        <f>SUM(P101:P105)</f>
        <v>0</v>
      </c>
      <c r="Q100" s="165"/>
      <c r="R100" s="166">
        <f>SUM(R101:R105)</f>
        <v>1.05718333</v>
      </c>
      <c r="S100" s="165"/>
      <c r="T100" s="167">
        <f>SUM(T101:T105)</f>
        <v>0</v>
      </c>
      <c r="AR100" s="168" t="s">
        <v>83</v>
      </c>
      <c r="AT100" s="169" t="s">
        <v>74</v>
      </c>
      <c r="AU100" s="169" t="s">
        <v>83</v>
      </c>
      <c r="AY100" s="168" t="s">
        <v>131</v>
      </c>
      <c r="BK100" s="170">
        <f>SUM(BK101:BK105)</f>
        <v>0</v>
      </c>
    </row>
    <row r="101" spans="1:65" s="2" customFormat="1" ht="24.15" customHeight="1">
      <c r="A101" s="34"/>
      <c r="B101" s="35"/>
      <c r="C101" s="173" t="s">
        <v>83</v>
      </c>
      <c r="D101" s="173" t="s">
        <v>134</v>
      </c>
      <c r="E101" s="174" t="s">
        <v>135</v>
      </c>
      <c r="F101" s="175" t="s">
        <v>136</v>
      </c>
      <c r="G101" s="176" t="s">
        <v>137</v>
      </c>
      <c r="H101" s="177">
        <v>0.2</v>
      </c>
      <c r="I101" s="178"/>
      <c r="J101" s="179">
        <f>ROUND(I101*H101,2)</f>
        <v>0</v>
      </c>
      <c r="K101" s="175" t="s">
        <v>138</v>
      </c>
      <c r="L101" s="39"/>
      <c r="M101" s="180" t="s">
        <v>19</v>
      </c>
      <c r="N101" s="181" t="s">
        <v>46</v>
      </c>
      <c r="O101" s="64"/>
      <c r="P101" s="182">
        <f>O101*H101</f>
        <v>0</v>
      </c>
      <c r="Q101" s="182">
        <v>6.3070000000000001E-2</v>
      </c>
      <c r="R101" s="182">
        <f>Q101*H101</f>
        <v>1.2614E-2</v>
      </c>
      <c r="S101" s="182">
        <v>0</v>
      </c>
      <c r="T101" s="183">
        <f>S101*H101</f>
        <v>0</v>
      </c>
      <c r="U101" s="34"/>
      <c r="V101" s="34"/>
      <c r="W101" s="34"/>
      <c r="X101" s="34"/>
      <c r="Y101" s="34"/>
      <c r="Z101" s="34"/>
      <c r="AA101" s="34"/>
      <c r="AB101" s="34"/>
      <c r="AC101" s="34"/>
      <c r="AD101" s="34"/>
      <c r="AE101" s="34"/>
      <c r="AR101" s="184" t="s">
        <v>139</v>
      </c>
      <c r="AT101" s="184" t="s">
        <v>134</v>
      </c>
      <c r="AU101" s="184" t="s">
        <v>86</v>
      </c>
      <c r="AY101" s="17" t="s">
        <v>131</v>
      </c>
      <c r="BE101" s="185">
        <f>IF(N101="základní",J101,0)</f>
        <v>0</v>
      </c>
      <c r="BF101" s="185">
        <f>IF(N101="snížená",J101,0)</f>
        <v>0</v>
      </c>
      <c r="BG101" s="185">
        <f>IF(N101="zákl. přenesená",J101,0)</f>
        <v>0</v>
      </c>
      <c r="BH101" s="185">
        <f>IF(N101="sníž. přenesená",J101,0)</f>
        <v>0</v>
      </c>
      <c r="BI101" s="185">
        <f>IF(N101="nulová",J101,0)</f>
        <v>0</v>
      </c>
      <c r="BJ101" s="17" t="s">
        <v>83</v>
      </c>
      <c r="BK101" s="185">
        <f>ROUND(I101*H101,2)</f>
        <v>0</v>
      </c>
      <c r="BL101" s="17" t="s">
        <v>139</v>
      </c>
      <c r="BM101" s="184" t="s">
        <v>140</v>
      </c>
    </row>
    <row r="102" spans="1:65" s="13" customFormat="1" ht="10.199999999999999">
      <c r="B102" s="186"/>
      <c r="C102" s="187"/>
      <c r="D102" s="188" t="s">
        <v>141</v>
      </c>
      <c r="E102" s="189" t="s">
        <v>19</v>
      </c>
      <c r="F102" s="190" t="s">
        <v>142</v>
      </c>
      <c r="G102" s="187"/>
      <c r="H102" s="191">
        <v>0.2</v>
      </c>
      <c r="I102" s="192"/>
      <c r="J102" s="187"/>
      <c r="K102" s="187"/>
      <c r="L102" s="193"/>
      <c r="M102" s="194"/>
      <c r="N102" s="195"/>
      <c r="O102" s="195"/>
      <c r="P102" s="195"/>
      <c r="Q102" s="195"/>
      <c r="R102" s="195"/>
      <c r="S102" s="195"/>
      <c r="T102" s="196"/>
      <c r="AT102" s="197" t="s">
        <v>141</v>
      </c>
      <c r="AU102" s="197" t="s">
        <v>86</v>
      </c>
      <c r="AV102" s="13" t="s">
        <v>86</v>
      </c>
      <c r="AW102" s="13" t="s">
        <v>36</v>
      </c>
      <c r="AX102" s="13" t="s">
        <v>83</v>
      </c>
      <c r="AY102" s="197" t="s">
        <v>131</v>
      </c>
    </row>
    <row r="103" spans="1:65" s="2" customFormat="1" ht="24.15" customHeight="1">
      <c r="A103" s="34"/>
      <c r="B103" s="35"/>
      <c r="C103" s="173" t="s">
        <v>86</v>
      </c>
      <c r="D103" s="173" t="s">
        <v>134</v>
      </c>
      <c r="E103" s="174" t="s">
        <v>143</v>
      </c>
      <c r="F103" s="175" t="s">
        <v>144</v>
      </c>
      <c r="G103" s="176" t="s">
        <v>137</v>
      </c>
      <c r="H103" s="177">
        <v>10.563000000000001</v>
      </c>
      <c r="I103" s="178"/>
      <c r="J103" s="179">
        <f>ROUND(I103*H103,2)</f>
        <v>0</v>
      </c>
      <c r="K103" s="175" t="s">
        <v>138</v>
      </c>
      <c r="L103" s="39"/>
      <c r="M103" s="180" t="s">
        <v>19</v>
      </c>
      <c r="N103" s="181" t="s">
        <v>46</v>
      </c>
      <c r="O103" s="64"/>
      <c r="P103" s="182">
        <f>O103*H103</f>
        <v>0</v>
      </c>
      <c r="Q103" s="182">
        <v>7.9909999999999995E-2</v>
      </c>
      <c r="R103" s="182">
        <f>Q103*H103</f>
        <v>0.84408932999999997</v>
      </c>
      <c r="S103" s="182">
        <v>0</v>
      </c>
      <c r="T103" s="183">
        <f>S103*H103</f>
        <v>0</v>
      </c>
      <c r="U103" s="34"/>
      <c r="V103" s="34"/>
      <c r="W103" s="34"/>
      <c r="X103" s="34"/>
      <c r="Y103" s="34"/>
      <c r="Z103" s="34"/>
      <c r="AA103" s="34"/>
      <c r="AB103" s="34"/>
      <c r="AC103" s="34"/>
      <c r="AD103" s="34"/>
      <c r="AE103" s="34"/>
      <c r="AR103" s="184" t="s">
        <v>139</v>
      </c>
      <c r="AT103" s="184" t="s">
        <v>134</v>
      </c>
      <c r="AU103" s="184" t="s">
        <v>86</v>
      </c>
      <c r="AY103" s="17" t="s">
        <v>131</v>
      </c>
      <c r="BE103" s="185">
        <f>IF(N103="základní",J103,0)</f>
        <v>0</v>
      </c>
      <c r="BF103" s="185">
        <f>IF(N103="snížená",J103,0)</f>
        <v>0</v>
      </c>
      <c r="BG103" s="185">
        <f>IF(N103="zákl. přenesená",J103,0)</f>
        <v>0</v>
      </c>
      <c r="BH103" s="185">
        <f>IF(N103="sníž. přenesená",J103,0)</f>
        <v>0</v>
      </c>
      <c r="BI103" s="185">
        <f>IF(N103="nulová",J103,0)</f>
        <v>0</v>
      </c>
      <c r="BJ103" s="17" t="s">
        <v>83</v>
      </c>
      <c r="BK103" s="185">
        <f>ROUND(I103*H103,2)</f>
        <v>0</v>
      </c>
      <c r="BL103" s="17" t="s">
        <v>139</v>
      </c>
      <c r="BM103" s="184" t="s">
        <v>145</v>
      </c>
    </row>
    <row r="104" spans="1:65" s="13" customFormat="1" ht="10.199999999999999">
      <c r="B104" s="186"/>
      <c r="C104" s="187"/>
      <c r="D104" s="188" t="s">
        <v>141</v>
      </c>
      <c r="E104" s="189" t="s">
        <v>19</v>
      </c>
      <c r="F104" s="190" t="s">
        <v>146</v>
      </c>
      <c r="G104" s="187"/>
      <c r="H104" s="191">
        <v>10.563000000000001</v>
      </c>
      <c r="I104" s="192"/>
      <c r="J104" s="187"/>
      <c r="K104" s="187"/>
      <c r="L104" s="193"/>
      <c r="M104" s="194"/>
      <c r="N104" s="195"/>
      <c r="O104" s="195"/>
      <c r="P104" s="195"/>
      <c r="Q104" s="195"/>
      <c r="R104" s="195"/>
      <c r="S104" s="195"/>
      <c r="T104" s="196"/>
      <c r="AT104" s="197" t="s">
        <v>141</v>
      </c>
      <c r="AU104" s="197" t="s">
        <v>86</v>
      </c>
      <c r="AV104" s="13" t="s">
        <v>86</v>
      </c>
      <c r="AW104" s="13" t="s">
        <v>36</v>
      </c>
      <c r="AX104" s="13" t="s">
        <v>83</v>
      </c>
      <c r="AY104" s="197" t="s">
        <v>131</v>
      </c>
    </row>
    <row r="105" spans="1:65" s="2" customFormat="1" ht="14.4" customHeight="1">
      <c r="A105" s="34"/>
      <c r="B105" s="35"/>
      <c r="C105" s="173" t="s">
        <v>132</v>
      </c>
      <c r="D105" s="173" t="s">
        <v>134</v>
      </c>
      <c r="E105" s="174" t="s">
        <v>147</v>
      </c>
      <c r="F105" s="175" t="s">
        <v>148</v>
      </c>
      <c r="G105" s="176" t="s">
        <v>137</v>
      </c>
      <c r="H105" s="177">
        <v>20.047999999999998</v>
      </c>
      <c r="I105" s="178"/>
      <c r="J105" s="179">
        <f>ROUND(I105*H105,2)</f>
        <v>0</v>
      </c>
      <c r="K105" s="175" t="s">
        <v>19</v>
      </c>
      <c r="L105" s="39"/>
      <c r="M105" s="180" t="s">
        <v>19</v>
      </c>
      <c r="N105" s="181" t="s">
        <v>46</v>
      </c>
      <c r="O105" s="64"/>
      <c r="P105" s="182">
        <f>O105*H105</f>
        <v>0</v>
      </c>
      <c r="Q105" s="182">
        <v>0.01</v>
      </c>
      <c r="R105" s="182">
        <f>Q105*H105</f>
        <v>0.20047999999999999</v>
      </c>
      <c r="S105" s="182">
        <v>0</v>
      </c>
      <c r="T105" s="183">
        <f>S105*H105</f>
        <v>0</v>
      </c>
      <c r="U105" s="34"/>
      <c r="V105" s="34"/>
      <c r="W105" s="34"/>
      <c r="X105" s="34"/>
      <c r="Y105" s="34"/>
      <c r="Z105" s="34"/>
      <c r="AA105" s="34"/>
      <c r="AB105" s="34"/>
      <c r="AC105" s="34"/>
      <c r="AD105" s="34"/>
      <c r="AE105" s="34"/>
      <c r="AR105" s="184" t="s">
        <v>139</v>
      </c>
      <c r="AT105" s="184" t="s">
        <v>134</v>
      </c>
      <c r="AU105" s="184" t="s">
        <v>86</v>
      </c>
      <c r="AY105" s="17" t="s">
        <v>131</v>
      </c>
      <c r="BE105" s="185">
        <f>IF(N105="základní",J105,0)</f>
        <v>0</v>
      </c>
      <c r="BF105" s="185">
        <f>IF(N105="snížená",J105,0)</f>
        <v>0</v>
      </c>
      <c r="BG105" s="185">
        <f>IF(N105="zákl. přenesená",J105,0)</f>
        <v>0</v>
      </c>
      <c r="BH105" s="185">
        <f>IF(N105="sníž. přenesená",J105,0)</f>
        <v>0</v>
      </c>
      <c r="BI105" s="185">
        <f>IF(N105="nulová",J105,0)</f>
        <v>0</v>
      </c>
      <c r="BJ105" s="17" t="s">
        <v>83</v>
      </c>
      <c r="BK105" s="185">
        <f>ROUND(I105*H105,2)</f>
        <v>0</v>
      </c>
      <c r="BL105" s="17" t="s">
        <v>139</v>
      </c>
      <c r="BM105" s="184" t="s">
        <v>149</v>
      </c>
    </row>
    <row r="106" spans="1:65" s="12" customFormat="1" ht="22.8" customHeight="1">
      <c r="B106" s="157"/>
      <c r="C106" s="158"/>
      <c r="D106" s="159" t="s">
        <v>74</v>
      </c>
      <c r="E106" s="171" t="s">
        <v>150</v>
      </c>
      <c r="F106" s="171" t="s">
        <v>151</v>
      </c>
      <c r="G106" s="158"/>
      <c r="H106" s="158"/>
      <c r="I106" s="161"/>
      <c r="J106" s="172">
        <f>BK106</f>
        <v>0</v>
      </c>
      <c r="K106" s="158"/>
      <c r="L106" s="163"/>
      <c r="M106" s="164"/>
      <c r="N106" s="165"/>
      <c r="O106" s="165"/>
      <c r="P106" s="166">
        <f>SUM(P107:P142)</f>
        <v>0</v>
      </c>
      <c r="Q106" s="165"/>
      <c r="R106" s="166">
        <f>SUM(R107:R142)</f>
        <v>2.8712254000000001</v>
      </c>
      <c r="S106" s="165"/>
      <c r="T106" s="167">
        <f>SUM(T107:T142)</f>
        <v>8.0000000000000002E-3</v>
      </c>
      <c r="AR106" s="168" t="s">
        <v>83</v>
      </c>
      <c r="AT106" s="169" t="s">
        <v>74</v>
      </c>
      <c r="AU106" s="169" t="s">
        <v>83</v>
      </c>
      <c r="AY106" s="168" t="s">
        <v>131</v>
      </c>
      <c r="BK106" s="170">
        <f>SUM(BK107:BK142)</f>
        <v>0</v>
      </c>
    </row>
    <row r="107" spans="1:65" s="2" customFormat="1" ht="14.4" customHeight="1">
      <c r="A107" s="34"/>
      <c r="B107" s="35"/>
      <c r="C107" s="173" t="s">
        <v>139</v>
      </c>
      <c r="D107" s="173" t="s">
        <v>134</v>
      </c>
      <c r="E107" s="174" t="s">
        <v>152</v>
      </c>
      <c r="F107" s="175" t="s">
        <v>153</v>
      </c>
      <c r="G107" s="176" t="s">
        <v>137</v>
      </c>
      <c r="H107" s="177">
        <v>1.5</v>
      </c>
      <c r="I107" s="178"/>
      <c r="J107" s="179">
        <f>ROUND(I107*H107,2)</f>
        <v>0</v>
      </c>
      <c r="K107" s="175" t="s">
        <v>138</v>
      </c>
      <c r="L107" s="39"/>
      <c r="M107" s="180" t="s">
        <v>19</v>
      </c>
      <c r="N107" s="181" t="s">
        <v>46</v>
      </c>
      <c r="O107" s="64"/>
      <c r="P107" s="182">
        <f>O107*H107</f>
        <v>0</v>
      </c>
      <c r="Q107" s="182">
        <v>0.04</v>
      </c>
      <c r="R107" s="182">
        <f>Q107*H107</f>
        <v>0.06</v>
      </c>
      <c r="S107" s="182">
        <v>0</v>
      </c>
      <c r="T107" s="183">
        <f>S107*H107</f>
        <v>0</v>
      </c>
      <c r="U107" s="34"/>
      <c r="V107" s="34"/>
      <c r="W107" s="34"/>
      <c r="X107" s="34"/>
      <c r="Y107" s="34"/>
      <c r="Z107" s="34"/>
      <c r="AA107" s="34"/>
      <c r="AB107" s="34"/>
      <c r="AC107" s="34"/>
      <c r="AD107" s="34"/>
      <c r="AE107" s="34"/>
      <c r="AR107" s="184" t="s">
        <v>139</v>
      </c>
      <c r="AT107" s="184" t="s">
        <v>134</v>
      </c>
      <c r="AU107" s="184" t="s">
        <v>86</v>
      </c>
      <c r="AY107" s="17" t="s">
        <v>131</v>
      </c>
      <c r="BE107" s="185">
        <f>IF(N107="základní",J107,0)</f>
        <v>0</v>
      </c>
      <c r="BF107" s="185">
        <f>IF(N107="snížená",J107,0)</f>
        <v>0</v>
      </c>
      <c r="BG107" s="185">
        <f>IF(N107="zákl. přenesená",J107,0)</f>
        <v>0</v>
      </c>
      <c r="BH107" s="185">
        <f>IF(N107="sníž. přenesená",J107,0)</f>
        <v>0</v>
      </c>
      <c r="BI107" s="185">
        <f>IF(N107="nulová",J107,0)</f>
        <v>0</v>
      </c>
      <c r="BJ107" s="17" t="s">
        <v>83</v>
      </c>
      <c r="BK107" s="185">
        <f>ROUND(I107*H107,2)</f>
        <v>0</v>
      </c>
      <c r="BL107" s="17" t="s">
        <v>139</v>
      </c>
      <c r="BM107" s="184" t="s">
        <v>154</v>
      </c>
    </row>
    <row r="108" spans="1:65" s="2" customFormat="1" ht="28.8">
      <c r="A108" s="34"/>
      <c r="B108" s="35"/>
      <c r="C108" s="36"/>
      <c r="D108" s="188" t="s">
        <v>155</v>
      </c>
      <c r="E108" s="36"/>
      <c r="F108" s="198" t="s">
        <v>156</v>
      </c>
      <c r="G108" s="36"/>
      <c r="H108" s="36"/>
      <c r="I108" s="199"/>
      <c r="J108" s="36"/>
      <c r="K108" s="36"/>
      <c r="L108" s="39"/>
      <c r="M108" s="200"/>
      <c r="N108" s="201"/>
      <c r="O108" s="64"/>
      <c r="P108" s="64"/>
      <c r="Q108" s="64"/>
      <c r="R108" s="64"/>
      <c r="S108" s="64"/>
      <c r="T108" s="65"/>
      <c r="U108" s="34"/>
      <c r="V108" s="34"/>
      <c r="W108" s="34"/>
      <c r="X108" s="34"/>
      <c r="Y108" s="34"/>
      <c r="Z108" s="34"/>
      <c r="AA108" s="34"/>
      <c r="AB108" s="34"/>
      <c r="AC108" s="34"/>
      <c r="AD108" s="34"/>
      <c r="AE108" s="34"/>
      <c r="AT108" s="17" t="s">
        <v>155</v>
      </c>
      <c r="AU108" s="17" t="s">
        <v>86</v>
      </c>
    </row>
    <row r="109" spans="1:65" s="2" customFormat="1" ht="24.15" customHeight="1">
      <c r="A109" s="34"/>
      <c r="B109" s="35"/>
      <c r="C109" s="173" t="s">
        <v>157</v>
      </c>
      <c r="D109" s="173" t="s">
        <v>134</v>
      </c>
      <c r="E109" s="174" t="s">
        <v>158</v>
      </c>
      <c r="F109" s="175" t="s">
        <v>159</v>
      </c>
      <c r="G109" s="176" t="s">
        <v>137</v>
      </c>
      <c r="H109" s="177">
        <v>20.234999999999999</v>
      </c>
      <c r="I109" s="178"/>
      <c r="J109" s="179">
        <f>ROUND(I109*H109,2)</f>
        <v>0</v>
      </c>
      <c r="K109" s="175" t="s">
        <v>138</v>
      </c>
      <c r="L109" s="39"/>
      <c r="M109" s="180" t="s">
        <v>19</v>
      </c>
      <c r="N109" s="181" t="s">
        <v>46</v>
      </c>
      <c r="O109" s="64"/>
      <c r="P109" s="182">
        <f>O109*H109</f>
        <v>0</v>
      </c>
      <c r="Q109" s="182">
        <v>5.7000000000000002E-3</v>
      </c>
      <c r="R109" s="182">
        <f>Q109*H109</f>
        <v>0.1153395</v>
      </c>
      <c r="S109" s="182">
        <v>0</v>
      </c>
      <c r="T109" s="183">
        <f>S109*H109</f>
        <v>0</v>
      </c>
      <c r="U109" s="34"/>
      <c r="V109" s="34"/>
      <c r="W109" s="34"/>
      <c r="X109" s="34"/>
      <c r="Y109" s="34"/>
      <c r="Z109" s="34"/>
      <c r="AA109" s="34"/>
      <c r="AB109" s="34"/>
      <c r="AC109" s="34"/>
      <c r="AD109" s="34"/>
      <c r="AE109" s="34"/>
      <c r="AR109" s="184" t="s">
        <v>139</v>
      </c>
      <c r="AT109" s="184" t="s">
        <v>134</v>
      </c>
      <c r="AU109" s="184" t="s">
        <v>86</v>
      </c>
      <c r="AY109" s="17" t="s">
        <v>131</v>
      </c>
      <c r="BE109" s="185">
        <f>IF(N109="základní",J109,0)</f>
        <v>0</v>
      </c>
      <c r="BF109" s="185">
        <f>IF(N109="snížená",J109,0)</f>
        <v>0</v>
      </c>
      <c r="BG109" s="185">
        <f>IF(N109="zákl. přenesená",J109,0)</f>
        <v>0</v>
      </c>
      <c r="BH109" s="185">
        <f>IF(N109="sníž. přenesená",J109,0)</f>
        <v>0</v>
      </c>
      <c r="BI109" s="185">
        <f>IF(N109="nulová",J109,0)</f>
        <v>0</v>
      </c>
      <c r="BJ109" s="17" t="s">
        <v>83</v>
      </c>
      <c r="BK109" s="185">
        <f>ROUND(I109*H109,2)</f>
        <v>0</v>
      </c>
      <c r="BL109" s="17" t="s">
        <v>139</v>
      </c>
      <c r="BM109" s="184" t="s">
        <v>160</v>
      </c>
    </row>
    <row r="110" spans="1:65" s="2" customFormat="1" ht="38.4">
      <c r="A110" s="34"/>
      <c r="B110" s="35"/>
      <c r="C110" s="36"/>
      <c r="D110" s="188" t="s">
        <v>155</v>
      </c>
      <c r="E110" s="36"/>
      <c r="F110" s="198" t="s">
        <v>161</v>
      </c>
      <c r="G110" s="36"/>
      <c r="H110" s="36"/>
      <c r="I110" s="199"/>
      <c r="J110" s="36"/>
      <c r="K110" s="36"/>
      <c r="L110" s="39"/>
      <c r="M110" s="200"/>
      <c r="N110" s="201"/>
      <c r="O110" s="64"/>
      <c r="P110" s="64"/>
      <c r="Q110" s="64"/>
      <c r="R110" s="64"/>
      <c r="S110" s="64"/>
      <c r="T110" s="65"/>
      <c r="U110" s="34"/>
      <c r="V110" s="34"/>
      <c r="W110" s="34"/>
      <c r="X110" s="34"/>
      <c r="Y110" s="34"/>
      <c r="Z110" s="34"/>
      <c r="AA110" s="34"/>
      <c r="AB110" s="34"/>
      <c r="AC110" s="34"/>
      <c r="AD110" s="34"/>
      <c r="AE110" s="34"/>
      <c r="AT110" s="17" t="s">
        <v>155</v>
      </c>
      <c r="AU110" s="17" t="s">
        <v>86</v>
      </c>
    </row>
    <row r="111" spans="1:65" s="13" customFormat="1" ht="10.199999999999999">
      <c r="B111" s="186"/>
      <c r="C111" s="187"/>
      <c r="D111" s="188" t="s">
        <v>141</v>
      </c>
      <c r="E111" s="189" t="s">
        <v>19</v>
      </c>
      <c r="F111" s="190" t="s">
        <v>162</v>
      </c>
      <c r="G111" s="187"/>
      <c r="H111" s="191">
        <v>20.234999999999999</v>
      </c>
      <c r="I111" s="192"/>
      <c r="J111" s="187"/>
      <c r="K111" s="187"/>
      <c r="L111" s="193"/>
      <c r="M111" s="194"/>
      <c r="N111" s="195"/>
      <c r="O111" s="195"/>
      <c r="P111" s="195"/>
      <c r="Q111" s="195"/>
      <c r="R111" s="195"/>
      <c r="S111" s="195"/>
      <c r="T111" s="196"/>
      <c r="AT111" s="197" t="s">
        <v>141</v>
      </c>
      <c r="AU111" s="197" t="s">
        <v>86</v>
      </c>
      <c r="AV111" s="13" t="s">
        <v>86</v>
      </c>
      <c r="AW111" s="13" t="s">
        <v>36</v>
      </c>
      <c r="AX111" s="13" t="s">
        <v>83</v>
      </c>
      <c r="AY111" s="197" t="s">
        <v>131</v>
      </c>
    </row>
    <row r="112" spans="1:65" s="2" customFormat="1" ht="24.15" customHeight="1">
      <c r="A112" s="34"/>
      <c r="B112" s="35"/>
      <c r="C112" s="173" t="s">
        <v>150</v>
      </c>
      <c r="D112" s="173" t="s">
        <v>134</v>
      </c>
      <c r="E112" s="174" t="s">
        <v>163</v>
      </c>
      <c r="F112" s="175" t="s">
        <v>164</v>
      </c>
      <c r="G112" s="176" t="s">
        <v>137</v>
      </c>
      <c r="H112" s="177">
        <v>20.234999999999999</v>
      </c>
      <c r="I112" s="178"/>
      <c r="J112" s="179">
        <f>ROUND(I112*H112,2)</f>
        <v>0</v>
      </c>
      <c r="K112" s="175" t="s">
        <v>138</v>
      </c>
      <c r="L112" s="39"/>
      <c r="M112" s="180" t="s">
        <v>19</v>
      </c>
      <c r="N112" s="181" t="s">
        <v>46</v>
      </c>
      <c r="O112" s="64"/>
      <c r="P112" s="182">
        <f>O112*H112</f>
        <v>0</v>
      </c>
      <c r="Q112" s="182">
        <v>2.0999999999999999E-3</v>
      </c>
      <c r="R112" s="182">
        <f>Q112*H112</f>
        <v>4.2493499999999997E-2</v>
      </c>
      <c r="S112" s="182">
        <v>0</v>
      </c>
      <c r="T112" s="183">
        <f>S112*H112</f>
        <v>0</v>
      </c>
      <c r="U112" s="34"/>
      <c r="V112" s="34"/>
      <c r="W112" s="34"/>
      <c r="X112" s="34"/>
      <c r="Y112" s="34"/>
      <c r="Z112" s="34"/>
      <c r="AA112" s="34"/>
      <c r="AB112" s="34"/>
      <c r="AC112" s="34"/>
      <c r="AD112" s="34"/>
      <c r="AE112" s="34"/>
      <c r="AR112" s="184" t="s">
        <v>139</v>
      </c>
      <c r="AT112" s="184" t="s">
        <v>134</v>
      </c>
      <c r="AU112" s="184" t="s">
        <v>86</v>
      </c>
      <c r="AY112" s="17" t="s">
        <v>131</v>
      </c>
      <c r="BE112" s="185">
        <f>IF(N112="základní",J112,0)</f>
        <v>0</v>
      </c>
      <c r="BF112" s="185">
        <f>IF(N112="snížená",J112,0)</f>
        <v>0</v>
      </c>
      <c r="BG112" s="185">
        <f>IF(N112="zákl. přenesená",J112,0)</f>
        <v>0</v>
      </c>
      <c r="BH112" s="185">
        <f>IF(N112="sníž. přenesená",J112,0)</f>
        <v>0</v>
      </c>
      <c r="BI112" s="185">
        <f>IF(N112="nulová",J112,0)</f>
        <v>0</v>
      </c>
      <c r="BJ112" s="17" t="s">
        <v>83</v>
      </c>
      <c r="BK112" s="185">
        <f>ROUND(I112*H112,2)</f>
        <v>0</v>
      </c>
      <c r="BL112" s="17" t="s">
        <v>139</v>
      </c>
      <c r="BM112" s="184" t="s">
        <v>165</v>
      </c>
    </row>
    <row r="113" spans="1:65" s="2" customFormat="1" ht="38.4">
      <c r="A113" s="34"/>
      <c r="B113" s="35"/>
      <c r="C113" s="36"/>
      <c r="D113" s="188" t="s">
        <v>155</v>
      </c>
      <c r="E113" s="36"/>
      <c r="F113" s="198" t="s">
        <v>161</v>
      </c>
      <c r="G113" s="36"/>
      <c r="H113" s="36"/>
      <c r="I113" s="199"/>
      <c r="J113" s="36"/>
      <c r="K113" s="36"/>
      <c r="L113" s="39"/>
      <c r="M113" s="200"/>
      <c r="N113" s="201"/>
      <c r="O113" s="64"/>
      <c r="P113" s="64"/>
      <c r="Q113" s="64"/>
      <c r="R113" s="64"/>
      <c r="S113" s="64"/>
      <c r="T113" s="65"/>
      <c r="U113" s="34"/>
      <c r="V113" s="34"/>
      <c r="W113" s="34"/>
      <c r="X113" s="34"/>
      <c r="Y113" s="34"/>
      <c r="Z113" s="34"/>
      <c r="AA113" s="34"/>
      <c r="AB113" s="34"/>
      <c r="AC113" s="34"/>
      <c r="AD113" s="34"/>
      <c r="AE113" s="34"/>
      <c r="AT113" s="17" t="s">
        <v>155</v>
      </c>
      <c r="AU113" s="17" t="s">
        <v>86</v>
      </c>
    </row>
    <row r="114" spans="1:65" s="2" customFormat="1" ht="14.4" customHeight="1">
      <c r="A114" s="34"/>
      <c r="B114" s="35"/>
      <c r="C114" s="173" t="s">
        <v>166</v>
      </c>
      <c r="D114" s="173" t="s">
        <v>134</v>
      </c>
      <c r="E114" s="174" t="s">
        <v>167</v>
      </c>
      <c r="F114" s="175" t="s">
        <v>168</v>
      </c>
      <c r="G114" s="176" t="s">
        <v>137</v>
      </c>
      <c r="H114" s="177">
        <v>10</v>
      </c>
      <c r="I114" s="178"/>
      <c r="J114" s="179">
        <f>ROUND(I114*H114,2)</f>
        <v>0</v>
      </c>
      <c r="K114" s="175" t="s">
        <v>138</v>
      </c>
      <c r="L114" s="39"/>
      <c r="M114" s="180" t="s">
        <v>19</v>
      </c>
      <c r="N114" s="181" t="s">
        <v>46</v>
      </c>
      <c r="O114" s="64"/>
      <c r="P114" s="182">
        <f>O114*H114</f>
        <v>0</v>
      </c>
      <c r="Q114" s="182">
        <v>0.04</v>
      </c>
      <c r="R114" s="182">
        <f>Q114*H114</f>
        <v>0.4</v>
      </c>
      <c r="S114" s="182">
        <v>0</v>
      </c>
      <c r="T114" s="183">
        <f>S114*H114</f>
        <v>0</v>
      </c>
      <c r="U114" s="34"/>
      <c r="V114" s="34"/>
      <c r="W114" s="34"/>
      <c r="X114" s="34"/>
      <c r="Y114" s="34"/>
      <c r="Z114" s="34"/>
      <c r="AA114" s="34"/>
      <c r="AB114" s="34"/>
      <c r="AC114" s="34"/>
      <c r="AD114" s="34"/>
      <c r="AE114" s="34"/>
      <c r="AR114" s="184" t="s">
        <v>139</v>
      </c>
      <c r="AT114" s="184" t="s">
        <v>134</v>
      </c>
      <c r="AU114" s="184" t="s">
        <v>86</v>
      </c>
      <c r="AY114" s="17" t="s">
        <v>131</v>
      </c>
      <c r="BE114" s="185">
        <f>IF(N114="základní",J114,0)</f>
        <v>0</v>
      </c>
      <c r="BF114" s="185">
        <f>IF(N114="snížená",J114,0)</f>
        <v>0</v>
      </c>
      <c r="BG114" s="185">
        <f>IF(N114="zákl. přenesená",J114,0)</f>
        <v>0</v>
      </c>
      <c r="BH114" s="185">
        <f>IF(N114="sníž. přenesená",J114,0)</f>
        <v>0</v>
      </c>
      <c r="BI114" s="185">
        <f>IF(N114="nulová",J114,0)</f>
        <v>0</v>
      </c>
      <c r="BJ114" s="17" t="s">
        <v>83</v>
      </c>
      <c r="BK114" s="185">
        <f>ROUND(I114*H114,2)</f>
        <v>0</v>
      </c>
      <c r="BL114" s="17" t="s">
        <v>139</v>
      </c>
      <c r="BM114" s="184" t="s">
        <v>169</v>
      </c>
    </row>
    <row r="115" spans="1:65" s="2" customFormat="1" ht="28.8">
      <c r="A115" s="34"/>
      <c r="B115" s="35"/>
      <c r="C115" s="36"/>
      <c r="D115" s="188" t="s">
        <v>155</v>
      </c>
      <c r="E115" s="36"/>
      <c r="F115" s="198" t="s">
        <v>156</v>
      </c>
      <c r="G115" s="36"/>
      <c r="H115" s="36"/>
      <c r="I115" s="199"/>
      <c r="J115" s="36"/>
      <c r="K115" s="36"/>
      <c r="L115" s="39"/>
      <c r="M115" s="200"/>
      <c r="N115" s="201"/>
      <c r="O115" s="64"/>
      <c r="P115" s="64"/>
      <c r="Q115" s="64"/>
      <c r="R115" s="64"/>
      <c r="S115" s="64"/>
      <c r="T115" s="65"/>
      <c r="U115" s="34"/>
      <c r="V115" s="34"/>
      <c r="W115" s="34"/>
      <c r="X115" s="34"/>
      <c r="Y115" s="34"/>
      <c r="Z115" s="34"/>
      <c r="AA115" s="34"/>
      <c r="AB115" s="34"/>
      <c r="AC115" s="34"/>
      <c r="AD115" s="34"/>
      <c r="AE115" s="34"/>
      <c r="AT115" s="17" t="s">
        <v>155</v>
      </c>
      <c r="AU115" s="17" t="s">
        <v>86</v>
      </c>
    </row>
    <row r="116" spans="1:65" s="2" customFormat="1" ht="24.15" customHeight="1">
      <c r="A116" s="34"/>
      <c r="B116" s="35"/>
      <c r="C116" s="173" t="s">
        <v>170</v>
      </c>
      <c r="D116" s="173" t="s">
        <v>134</v>
      </c>
      <c r="E116" s="174" t="s">
        <v>171</v>
      </c>
      <c r="F116" s="175" t="s">
        <v>172</v>
      </c>
      <c r="G116" s="176" t="s">
        <v>137</v>
      </c>
      <c r="H116" s="177">
        <v>82.048000000000002</v>
      </c>
      <c r="I116" s="178"/>
      <c r="J116" s="179">
        <f>ROUND(I116*H116,2)</f>
        <v>0</v>
      </c>
      <c r="K116" s="175" t="s">
        <v>138</v>
      </c>
      <c r="L116" s="39"/>
      <c r="M116" s="180" t="s">
        <v>19</v>
      </c>
      <c r="N116" s="181" t="s">
        <v>46</v>
      </c>
      <c r="O116" s="64"/>
      <c r="P116" s="182">
        <f>O116*H116</f>
        <v>0</v>
      </c>
      <c r="Q116" s="182">
        <v>1.5599999999999999E-2</v>
      </c>
      <c r="R116" s="182">
        <f>Q116*H116</f>
        <v>1.2799487999999999</v>
      </c>
      <c r="S116" s="182">
        <v>0</v>
      </c>
      <c r="T116" s="183">
        <f>S116*H116</f>
        <v>0</v>
      </c>
      <c r="U116" s="34"/>
      <c r="V116" s="34"/>
      <c r="W116" s="34"/>
      <c r="X116" s="34"/>
      <c r="Y116" s="34"/>
      <c r="Z116" s="34"/>
      <c r="AA116" s="34"/>
      <c r="AB116" s="34"/>
      <c r="AC116" s="34"/>
      <c r="AD116" s="34"/>
      <c r="AE116" s="34"/>
      <c r="AR116" s="184" t="s">
        <v>139</v>
      </c>
      <c r="AT116" s="184" t="s">
        <v>134</v>
      </c>
      <c r="AU116" s="184" t="s">
        <v>86</v>
      </c>
      <c r="AY116" s="17" t="s">
        <v>131</v>
      </c>
      <c r="BE116" s="185">
        <f>IF(N116="základní",J116,0)</f>
        <v>0</v>
      </c>
      <c r="BF116" s="185">
        <f>IF(N116="snížená",J116,0)</f>
        <v>0</v>
      </c>
      <c r="BG116" s="185">
        <f>IF(N116="zákl. přenesená",J116,0)</f>
        <v>0</v>
      </c>
      <c r="BH116" s="185">
        <f>IF(N116="sníž. přenesená",J116,0)</f>
        <v>0</v>
      </c>
      <c r="BI116" s="185">
        <f>IF(N116="nulová",J116,0)</f>
        <v>0</v>
      </c>
      <c r="BJ116" s="17" t="s">
        <v>83</v>
      </c>
      <c r="BK116" s="185">
        <f>ROUND(I116*H116,2)</f>
        <v>0</v>
      </c>
      <c r="BL116" s="17" t="s">
        <v>139</v>
      </c>
      <c r="BM116" s="184" t="s">
        <v>173</v>
      </c>
    </row>
    <row r="117" spans="1:65" s="2" customFormat="1" ht="38.4">
      <c r="A117" s="34"/>
      <c r="B117" s="35"/>
      <c r="C117" s="36"/>
      <c r="D117" s="188" t="s">
        <v>155</v>
      </c>
      <c r="E117" s="36"/>
      <c r="F117" s="198" t="s">
        <v>161</v>
      </c>
      <c r="G117" s="36"/>
      <c r="H117" s="36"/>
      <c r="I117" s="199"/>
      <c r="J117" s="36"/>
      <c r="K117" s="36"/>
      <c r="L117" s="39"/>
      <c r="M117" s="200"/>
      <c r="N117" s="201"/>
      <c r="O117" s="64"/>
      <c r="P117" s="64"/>
      <c r="Q117" s="64"/>
      <c r="R117" s="64"/>
      <c r="S117" s="64"/>
      <c r="T117" s="65"/>
      <c r="U117" s="34"/>
      <c r="V117" s="34"/>
      <c r="W117" s="34"/>
      <c r="X117" s="34"/>
      <c r="Y117" s="34"/>
      <c r="Z117" s="34"/>
      <c r="AA117" s="34"/>
      <c r="AB117" s="34"/>
      <c r="AC117" s="34"/>
      <c r="AD117" s="34"/>
      <c r="AE117" s="34"/>
      <c r="AT117" s="17" t="s">
        <v>155</v>
      </c>
      <c r="AU117" s="17" t="s">
        <v>86</v>
      </c>
    </row>
    <row r="118" spans="1:65" s="13" customFormat="1" ht="10.199999999999999">
      <c r="B118" s="186"/>
      <c r="C118" s="187"/>
      <c r="D118" s="188" t="s">
        <v>141</v>
      </c>
      <c r="E118" s="189" t="s">
        <v>19</v>
      </c>
      <c r="F118" s="190" t="s">
        <v>174</v>
      </c>
      <c r="G118" s="187"/>
      <c r="H118" s="191">
        <v>44.387999999999998</v>
      </c>
      <c r="I118" s="192"/>
      <c r="J118" s="187"/>
      <c r="K118" s="187"/>
      <c r="L118" s="193"/>
      <c r="M118" s="194"/>
      <c r="N118" s="195"/>
      <c r="O118" s="195"/>
      <c r="P118" s="195"/>
      <c r="Q118" s="195"/>
      <c r="R118" s="195"/>
      <c r="S118" s="195"/>
      <c r="T118" s="196"/>
      <c r="AT118" s="197" t="s">
        <v>141</v>
      </c>
      <c r="AU118" s="197" t="s">
        <v>86</v>
      </c>
      <c r="AV118" s="13" t="s">
        <v>86</v>
      </c>
      <c r="AW118" s="13" t="s">
        <v>36</v>
      </c>
      <c r="AX118" s="13" t="s">
        <v>75</v>
      </c>
      <c r="AY118" s="197" t="s">
        <v>131</v>
      </c>
    </row>
    <row r="119" spans="1:65" s="13" customFormat="1" ht="10.199999999999999">
      <c r="B119" s="186"/>
      <c r="C119" s="187"/>
      <c r="D119" s="188" t="s">
        <v>141</v>
      </c>
      <c r="E119" s="189" t="s">
        <v>19</v>
      </c>
      <c r="F119" s="190" t="s">
        <v>175</v>
      </c>
      <c r="G119" s="187"/>
      <c r="H119" s="191">
        <v>21.33</v>
      </c>
      <c r="I119" s="192"/>
      <c r="J119" s="187"/>
      <c r="K119" s="187"/>
      <c r="L119" s="193"/>
      <c r="M119" s="194"/>
      <c r="N119" s="195"/>
      <c r="O119" s="195"/>
      <c r="P119" s="195"/>
      <c r="Q119" s="195"/>
      <c r="R119" s="195"/>
      <c r="S119" s="195"/>
      <c r="T119" s="196"/>
      <c r="AT119" s="197" t="s">
        <v>141</v>
      </c>
      <c r="AU119" s="197" t="s">
        <v>86</v>
      </c>
      <c r="AV119" s="13" t="s">
        <v>86</v>
      </c>
      <c r="AW119" s="13" t="s">
        <v>36</v>
      </c>
      <c r="AX119" s="13" t="s">
        <v>75</v>
      </c>
      <c r="AY119" s="197" t="s">
        <v>131</v>
      </c>
    </row>
    <row r="120" spans="1:65" s="13" customFormat="1" ht="10.199999999999999">
      <c r="B120" s="186"/>
      <c r="C120" s="187"/>
      <c r="D120" s="188" t="s">
        <v>141</v>
      </c>
      <c r="E120" s="189" t="s">
        <v>19</v>
      </c>
      <c r="F120" s="190" t="s">
        <v>176</v>
      </c>
      <c r="G120" s="187"/>
      <c r="H120" s="191">
        <v>16.329999999999998</v>
      </c>
      <c r="I120" s="192"/>
      <c r="J120" s="187"/>
      <c r="K120" s="187"/>
      <c r="L120" s="193"/>
      <c r="M120" s="194"/>
      <c r="N120" s="195"/>
      <c r="O120" s="195"/>
      <c r="P120" s="195"/>
      <c r="Q120" s="195"/>
      <c r="R120" s="195"/>
      <c r="S120" s="195"/>
      <c r="T120" s="196"/>
      <c r="AT120" s="197" t="s">
        <v>141</v>
      </c>
      <c r="AU120" s="197" t="s">
        <v>86</v>
      </c>
      <c r="AV120" s="13" t="s">
        <v>86</v>
      </c>
      <c r="AW120" s="13" t="s">
        <v>36</v>
      </c>
      <c r="AX120" s="13" t="s">
        <v>75</v>
      </c>
      <c r="AY120" s="197" t="s">
        <v>131</v>
      </c>
    </row>
    <row r="121" spans="1:65" s="14" customFormat="1" ht="10.199999999999999">
      <c r="B121" s="202"/>
      <c r="C121" s="203"/>
      <c r="D121" s="188" t="s">
        <v>141</v>
      </c>
      <c r="E121" s="204" t="s">
        <v>19</v>
      </c>
      <c r="F121" s="205" t="s">
        <v>177</v>
      </c>
      <c r="G121" s="203"/>
      <c r="H121" s="206">
        <v>82.048000000000002</v>
      </c>
      <c r="I121" s="207"/>
      <c r="J121" s="203"/>
      <c r="K121" s="203"/>
      <c r="L121" s="208"/>
      <c r="M121" s="209"/>
      <c r="N121" s="210"/>
      <c r="O121" s="210"/>
      <c r="P121" s="210"/>
      <c r="Q121" s="210"/>
      <c r="R121" s="210"/>
      <c r="S121" s="210"/>
      <c r="T121" s="211"/>
      <c r="AT121" s="212" t="s">
        <v>141</v>
      </c>
      <c r="AU121" s="212" t="s">
        <v>86</v>
      </c>
      <c r="AV121" s="14" t="s">
        <v>139</v>
      </c>
      <c r="AW121" s="14" t="s">
        <v>36</v>
      </c>
      <c r="AX121" s="14" t="s">
        <v>83</v>
      </c>
      <c r="AY121" s="212" t="s">
        <v>131</v>
      </c>
    </row>
    <row r="122" spans="1:65" s="2" customFormat="1" ht="24.15" customHeight="1">
      <c r="A122" s="34"/>
      <c r="B122" s="35"/>
      <c r="C122" s="173" t="s">
        <v>178</v>
      </c>
      <c r="D122" s="173" t="s">
        <v>134</v>
      </c>
      <c r="E122" s="174" t="s">
        <v>179</v>
      </c>
      <c r="F122" s="175" t="s">
        <v>180</v>
      </c>
      <c r="G122" s="176" t="s">
        <v>137</v>
      </c>
      <c r="H122" s="177">
        <v>59.47</v>
      </c>
      <c r="I122" s="178"/>
      <c r="J122" s="179">
        <f>ROUND(I122*H122,2)</f>
        <v>0</v>
      </c>
      <c r="K122" s="175" t="s">
        <v>138</v>
      </c>
      <c r="L122" s="39"/>
      <c r="M122" s="180" t="s">
        <v>19</v>
      </c>
      <c r="N122" s="181" t="s">
        <v>46</v>
      </c>
      <c r="O122" s="64"/>
      <c r="P122" s="182">
        <f>O122*H122</f>
        <v>0</v>
      </c>
      <c r="Q122" s="182">
        <v>5.7000000000000002E-3</v>
      </c>
      <c r="R122" s="182">
        <f>Q122*H122</f>
        <v>0.33897900000000003</v>
      </c>
      <c r="S122" s="182">
        <v>0</v>
      </c>
      <c r="T122" s="183">
        <f>S122*H122</f>
        <v>0</v>
      </c>
      <c r="U122" s="34"/>
      <c r="V122" s="34"/>
      <c r="W122" s="34"/>
      <c r="X122" s="34"/>
      <c r="Y122" s="34"/>
      <c r="Z122" s="34"/>
      <c r="AA122" s="34"/>
      <c r="AB122" s="34"/>
      <c r="AC122" s="34"/>
      <c r="AD122" s="34"/>
      <c r="AE122" s="34"/>
      <c r="AR122" s="184" t="s">
        <v>139</v>
      </c>
      <c r="AT122" s="184" t="s">
        <v>134</v>
      </c>
      <c r="AU122" s="184" t="s">
        <v>86</v>
      </c>
      <c r="AY122" s="17" t="s">
        <v>131</v>
      </c>
      <c r="BE122" s="185">
        <f>IF(N122="základní",J122,0)</f>
        <v>0</v>
      </c>
      <c r="BF122" s="185">
        <f>IF(N122="snížená",J122,0)</f>
        <v>0</v>
      </c>
      <c r="BG122" s="185">
        <f>IF(N122="zákl. přenesená",J122,0)</f>
        <v>0</v>
      </c>
      <c r="BH122" s="185">
        <f>IF(N122="sníž. přenesená",J122,0)</f>
        <v>0</v>
      </c>
      <c r="BI122" s="185">
        <f>IF(N122="nulová",J122,0)</f>
        <v>0</v>
      </c>
      <c r="BJ122" s="17" t="s">
        <v>83</v>
      </c>
      <c r="BK122" s="185">
        <f>ROUND(I122*H122,2)</f>
        <v>0</v>
      </c>
      <c r="BL122" s="17" t="s">
        <v>139</v>
      </c>
      <c r="BM122" s="184" t="s">
        <v>181</v>
      </c>
    </row>
    <row r="123" spans="1:65" s="2" customFormat="1" ht="38.4">
      <c r="A123" s="34"/>
      <c r="B123" s="35"/>
      <c r="C123" s="36"/>
      <c r="D123" s="188" t="s">
        <v>155</v>
      </c>
      <c r="E123" s="36"/>
      <c r="F123" s="198" t="s">
        <v>161</v>
      </c>
      <c r="G123" s="36"/>
      <c r="H123" s="36"/>
      <c r="I123" s="199"/>
      <c r="J123" s="36"/>
      <c r="K123" s="36"/>
      <c r="L123" s="39"/>
      <c r="M123" s="200"/>
      <c r="N123" s="201"/>
      <c r="O123" s="64"/>
      <c r="P123" s="64"/>
      <c r="Q123" s="64"/>
      <c r="R123" s="64"/>
      <c r="S123" s="64"/>
      <c r="T123" s="65"/>
      <c r="U123" s="34"/>
      <c r="V123" s="34"/>
      <c r="W123" s="34"/>
      <c r="X123" s="34"/>
      <c r="Y123" s="34"/>
      <c r="Z123" s="34"/>
      <c r="AA123" s="34"/>
      <c r="AB123" s="34"/>
      <c r="AC123" s="34"/>
      <c r="AD123" s="34"/>
      <c r="AE123" s="34"/>
      <c r="AT123" s="17" t="s">
        <v>155</v>
      </c>
      <c r="AU123" s="17" t="s">
        <v>86</v>
      </c>
    </row>
    <row r="124" spans="1:65" s="13" customFormat="1" ht="10.199999999999999">
      <c r="B124" s="186"/>
      <c r="C124" s="187"/>
      <c r="D124" s="188" t="s">
        <v>141</v>
      </c>
      <c r="E124" s="189" t="s">
        <v>19</v>
      </c>
      <c r="F124" s="190" t="s">
        <v>182</v>
      </c>
      <c r="G124" s="187"/>
      <c r="H124" s="191">
        <v>23.56</v>
      </c>
      <c r="I124" s="192"/>
      <c r="J124" s="187"/>
      <c r="K124" s="187"/>
      <c r="L124" s="193"/>
      <c r="M124" s="194"/>
      <c r="N124" s="195"/>
      <c r="O124" s="195"/>
      <c r="P124" s="195"/>
      <c r="Q124" s="195"/>
      <c r="R124" s="195"/>
      <c r="S124" s="195"/>
      <c r="T124" s="196"/>
      <c r="AT124" s="197" t="s">
        <v>141</v>
      </c>
      <c r="AU124" s="197" t="s">
        <v>86</v>
      </c>
      <c r="AV124" s="13" t="s">
        <v>86</v>
      </c>
      <c r="AW124" s="13" t="s">
        <v>36</v>
      </c>
      <c r="AX124" s="13" t="s">
        <v>75</v>
      </c>
      <c r="AY124" s="197" t="s">
        <v>131</v>
      </c>
    </row>
    <row r="125" spans="1:65" s="13" customFormat="1" ht="10.199999999999999">
      <c r="B125" s="186"/>
      <c r="C125" s="187"/>
      <c r="D125" s="188" t="s">
        <v>141</v>
      </c>
      <c r="E125" s="189" t="s">
        <v>19</v>
      </c>
      <c r="F125" s="190" t="s">
        <v>183</v>
      </c>
      <c r="G125" s="187"/>
      <c r="H125" s="191">
        <v>18.239999999999998</v>
      </c>
      <c r="I125" s="192"/>
      <c r="J125" s="187"/>
      <c r="K125" s="187"/>
      <c r="L125" s="193"/>
      <c r="M125" s="194"/>
      <c r="N125" s="195"/>
      <c r="O125" s="195"/>
      <c r="P125" s="195"/>
      <c r="Q125" s="195"/>
      <c r="R125" s="195"/>
      <c r="S125" s="195"/>
      <c r="T125" s="196"/>
      <c r="AT125" s="197" t="s">
        <v>141</v>
      </c>
      <c r="AU125" s="197" t="s">
        <v>86</v>
      </c>
      <c r="AV125" s="13" t="s">
        <v>86</v>
      </c>
      <c r="AW125" s="13" t="s">
        <v>36</v>
      </c>
      <c r="AX125" s="13" t="s">
        <v>75</v>
      </c>
      <c r="AY125" s="197" t="s">
        <v>131</v>
      </c>
    </row>
    <row r="126" spans="1:65" s="13" customFormat="1" ht="10.199999999999999">
      <c r="B126" s="186"/>
      <c r="C126" s="187"/>
      <c r="D126" s="188" t="s">
        <v>141</v>
      </c>
      <c r="E126" s="189" t="s">
        <v>19</v>
      </c>
      <c r="F126" s="190" t="s">
        <v>184</v>
      </c>
      <c r="G126" s="187"/>
      <c r="H126" s="191">
        <v>17.670000000000002</v>
      </c>
      <c r="I126" s="192"/>
      <c r="J126" s="187"/>
      <c r="K126" s="187"/>
      <c r="L126" s="193"/>
      <c r="M126" s="194"/>
      <c r="N126" s="195"/>
      <c r="O126" s="195"/>
      <c r="P126" s="195"/>
      <c r="Q126" s="195"/>
      <c r="R126" s="195"/>
      <c r="S126" s="195"/>
      <c r="T126" s="196"/>
      <c r="AT126" s="197" t="s">
        <v>141</v>
      </c>
      <c r="AU126" s="197" t="s">
        <v>86</v>
      </c>
      <c r="AV126" s="13" t="s">
        <v>86</v>
      </c>
      <c r="AW126" s="13" t="s">
        <v>36</v>
      </c>
      <c r="AX126" s="13" t="s">
        <v>75</v>
      </c>
      <c r="AY126" s="197" t="s">
        <v>131</v>
      </c>
    </row>
    <row r="127" spans="1:65" s="14" customFormat="1" ht="10.199999999999999">
      <c r="B127" s="202"/>
      <c r="C127" s="203"/>
      <c r="D127" s="188" t="s">
        <v>141</v>
      </c>
      <c r="E127" s="204" t="s">
        <v>19</v>
      </c>
      <c r="F127" s="205" t="s">
        <v>177</v>
      </c>
      <c r="G127" s="203"/>
      <c r="H127" s="206">
        <v>59.47</v>
      </c>
      <c r="I127" s="207"/>
      <c r="J127" s="203"/>
      <c r="K127" s="203"/>
      <c r="L127" s="208"/>
      <c r="M127" s="209"/>
      <c r="N127" s="210"/>
      <c r="O127" s="210"/>
      <c r="P127" s="210"/>
      <c r="Q127" s="210"/>
      <c r="R127" s="210"/>
      <c r="S127" s="210"/>
      <c r="T127" s="211"/>
      <c r="AT127" s="212" t="s">
        <v>141</v>
      </c>
      <c r="AU127" s="212" t="s">
        <v>86</v>
      </c>
      <c r="AV127" s="14" t="s">
        <v>139</v>
      </c>
      <c r="AW127" s="14" t="s">
        <v>36</v>
      </c>
      <c r="AX127" s="14" t="s">
        <v>83</v>
      </c>
      <c r="AY127" s="212" t="s">
        <v>131</v>
      </c>
    </row>
    <row r="128" spans="1:65" s="2" customFormat="1" ht="24.15" customHeight="1">
      <c r="A128" s="34"/>
      <c r="B128" s="35"/>
      <c r="C128" s="173" t="s">
        <v>185</v>
      </c>
      <c r="D128" s="173" t="s">
        <v>134</v>
      </c>
      <c r="E128" s="174" t="s">
        <v>186</v>
      </c>
      <c r="F128" s="175" t="s">
        <v>187</v>
      </c>
      <c r="G128" s="176" t="s">
        <v>137</v>
      </c>
      <c r="H128" s="177">
        <v>59.47</v>
      </c>
      <c r="I128" s="178"/>
      <c r="J128" s="179">
        <f>ROUND(I128*H128,2)</f>
        <v>0</v>
      </c>
      <c r="K128" s="175" t="s">
        <v>138</v>
      </c>
      <c r="L128" s="39"/>
      <c r="M128" s="180" t="s">
        <v>19</v>
      </c>
      <c r="N128" s="181" t="s">
        <v>46</v>
      </c>
      <c r="O128" s="64"/>
      <c r="P128" s="182">
        <f>O128*H128</f>
        <v>0</v>
      </c>
      <c r="Q128" s="182">
        <v>2.0999999999999999E-3</v>
      </c>
      <c r="R128" s="182">
        <f>Q128*H128</f>
        <v>0.12488699999999998</v>
      </c>
      <c r="S128" s="182">
        <v>0</v>
      </c>
      <c r="T128" s="183">
        <f>S128*H128</f>
        <v>0</v>
      </c>
      <c r="U128" s="34"/>
      <c r="V128" s="34"/>
      <c r="W128" s="34"/>
      <c r="X128" s="34"/>
      <c r="Y128" s="34"/>
      <c r="Z128" s="34"/>
      <c r="AA128" s="34"/>
      <c r="AB128" s="34"/>
      <c r="AC128" s="34"/>
      <c r="AD128" s="34"/>
      <c r="AE128" s="34"/>
      <c r="AR128" s="184" t="s">
        <v>139</v>
      </c>
      <c r="AT128" s="184" t="s">
        <v>134</v>
      </c>
      <c r="AU128" s="184" t="s">
        <v>86</v>
      </c>
      <c r="AY128" s="17" t="s">
        <v>131</v>
      </c>
      <c r="BE128" s="185">
        <f>IF(N128="základní",J128,0)</f>
        <v>0</v>
      </c>
      <c r="BF128" s="185">
        <f>IF(N128="snížená",J128,0)</f>
        <v>0</v>
      </c>
      <c r="BG128" s="185">
        <f>IF(N128="zákl. přenesená",J128,0)</f>
        <v>0</v>
      </c>
      <c r="BH128" s="185">
        <f>IF(N128="sníž. přenesená",J128,0)</f>
        <v>0</v>
      </c>
      <c r="BI128" s="185">
        <f>IF(N128="nulová",J128,0)</f>
        <v>0</v>
      </c>
      <c r="BJ128" s="17" t="s">
        <v>83</v>
      </c>
      <c r="BK128" s="185">
        <f>ROUND(I128*H128,2)</f>
        <v>0</v>
      </c>
      <c r="BL128" s="17" t="s">
        <v>139</v>
      </c>
      <c r="BM128" s="184" t="s">
        <v>188</v>
      </c>
    </row>
    <row r="129" spans="1:65" s="2" customFormat="1" ht="38.4">
      <c r="A129" s="34"/>
      <c r="B129" s="35"/>
      <c r="C129" s="36"/>
      <c r="D129" s="188" t="s">
        <v>155</v>
      </c>
      <c r="E129" s="36"/>
      <c r="F129" s="198" t="s">
        <v>161</v>
      </c>
      <c r="G129" s="36"/>
      <c r="H129" s="36"/>
      <c r="I129" s="199"/>
      <c r="J129" s="36"/>
      <c r="K129" s="36"/>
      <c r="L129" s="39"/>
      <c r="M129" s="200"/>
      <c r="N129" s="201"/>
      <c r="O129" s="64"/>
      <c r="P129" s="64"/>
      <c r="Q129" s="64"/>
      <c r="R129" s="64"/>
      <c r="S129" s="64"/>
      <c r="T129" s="65"/>
      <c r="U129" s="34"/>
      <c r="V129" s="34"/>
      <c r="W129" s="34"/>
      <c r="X129" s="34"/>
      <c r="Y129" s="34"/>
      <c r="Z129" s="34"/>
      <c r="AA129" s="34"/>
      <c r="AB129" s="34"/>
      <c r="AC129" s="34"/>
      <c r="AD129" s="34"/>
      <c r="AE129" s="34"/>
      <c r="AT129" s="17" t="s">
        <v>155</v>
      </c>
      <c r="AU129" s="17" t="s">
        <v>86</v>
      </c>
    </row>
    <row r="130" spans="1:65" s="2" customFormat="1" ht="24.15" customHeight="1">
      <c r="A130" s="34"/>
      <c r="B130" s="35"/>
      <c r="C130" s="173" t="s">
        <v>189</v>
      </c>
      <c r="D130" s="173" t="s">
        <v>134</v>
      </c>
      <c r="E130" s="174" t="s">
        <v>190</v>
      </c>
      <c r="F130" s="175" t="s">
        <v>191</v>
      </c>
      <c r="G130" s="176" t="s">
        <v>137</v>
      </c>
      <c r="H130" s="177">
        <v>82.048000000000002</v>
      </c>
      <c r="I130" s="178"/>
      <c r="J130" s="179">
        <f>ROUND(I130*H130,2)</f>
        <v>0</v>
      </c>
      <c r="K130" s="175" t="s">
        <v>138</v>
      </c>
      <c r="L130" s="39"/>
      <c r="M130" s="180" t="s">
        <v>19</v>
      </c>
      <c r="N130" s="181" t="s">
        <v>46</v>
      </c>
      <c r="O130" s="64"/>
      <c r="P130" s="182">
        <f>O130*H130</f>
        <v>0</v>
      </c>
      <c r="Q130" s="182">
        <v>6.1999999999999998E-3</v>
      </c>
      <c r="R130" s="182">
        <f>Q130*H130</f>
        <v>0.50869759999999997</v>
      </c>
      <c r="S130" s="182">
        <v>0</v>
      </c>
      <c r="T130" s="183">
        <f>S130*H130</f>
        <v>0</v>
      </c>
      <c r="U130" s="34"/>
      <c r="V130" s="34"/>
      <c r="W130" s="34"/>
      <c r="X130" s="34"/>
      <c r="Y130" s="34"/>
      <c r="Z130" s="34"/>
      <c r="AA130" s="34"/>
      <c r="AB130" s="34"/>
      <c r="AC130" s="34"/>
      <c r="AD130" s="34"/>
      <c r="AE130" s="34"/>
      <c r="AR130" s="184" t="s">
        <v>139</v>
      </c>
      <c r="AT130" s="184" t="s">
        <v>134</v>
      </c>
      <c r="AU130" s="184" t="s">
        <v>86</v>
      </c>
      <c r="AY130" s="17" t="s">
        <v>131</v>
      </c>
      <c r="BE130" s="185">
        <f>IF(N130="základní",J130,0)</f>
        <v>0</v>
      </c>
      <c r="BF130" s="185">
        <f>IF(N130="snížená",J130,0)</f>
        <v>0</v>
      </c>
      <c r="BG130" s="185">
        <f>IF(N130="zákl. přenesená",J130,0)</f>
        <v>0</v>
      </c>
      <c r="BH130" s="185">
        <f>IF(N130="sníž. přenesená",J130,0)</f>
        <v>0</v>
      </c>
      <c r="BI130" s="185">
        <f>IF(N130="nulová",J130,0)</f>
        <v>0</v>
      </c>
      <c r="BJ130" s="17" t="s">
        <v>83</v>
      </c>
      <c r="BK130" s="185">
        <f>ROUND(I130*H130,2)</f>
        <v>0</v>
      </c>
      <c r="BL130" s="17" t="s">
        <v>139</v>
      </c>
      <c r="BM130" s="184" t="s">
        <v>192</v>
      </c>
    </row>
    <row r="131" spans="1:65" s="2" customFormat="1" ht="38.4">
      <c r="A131" s="34"/>
      <c r="B131" s="35"/>
      <c r="C131" s="36"/>
      <c r="D131" s="188" t="s">
        <v>155</v>
      </c>
      <c r="E131" s="36"/>
      <c r="F131" s="198" t="s">
        <v>161</v>
      </c>
      <c r="G131" s="36"/>
      <c r="H131" s="36"/>
      <c r="I131" s="199"/>
      <c r="J131" s="36"/>
      <c r="K131" s="36"/>
      <c r="L131" s="39"/>
      <c r="M131" s="200"/>
      <c r="N131" s="201"/>
      <c r="O131" s="64"/>
      <c r="P131" s="64"/>
      <c r="Q131" s="64"/>
      <c r="R131" s="64"/>
      <c r="S131" s="64"/>
      <c r="T131" s="65"/>
      <c r="U131" s="34"/>
      <c r="V131" s="34"/>
      <c r="W131" s="34"/>
      <c r="X131" s="34"/>
      <c r="Y131" s="34"/>
      <c r="Z131" s="34"/>
      <c r="AA131" s="34"/>
      <c r="AB131" s="34"/>
      <c r="AC131" s="34"/>
      <c r="AD131" s="34"/>
      <c r="AE131" s="34"/>
      <c r="AT131" s="17" t="s">
        <v>155</v>
      </c>
      <c r="AU131" s="17" t="s">
        <v>86</v>
      </c>
    </row>
    <row r="132" spans="1:65" s="2" customFormat="1" ht="24.15" customHeight="1">
      <c r="A132" s="34"/>
      <c r="B132" s="35"/>
      <c r="C132" s="173" t="s">
        <v>193</v>
      </c>
      <c r="D132" s="173" t="s">
        <v>134</v>
      </c>
      <c r="E132" s="174" t="s">
        <v>194</v>
      </c>
      <c r="F132" s="175" t="s">
        <v>195</v>
      </c>
      <c r="G132" s="176" t="s">
        <v>196</v>
      </c>
      <c r="H132" s="177">
        <v>28</v>
      </c>
      <c r="I132" s="178"/>
      <c r="J132" s="179">
        <f>ROUND(I132*H132,2)</f>
        <v>0</v>
      </c>
      <c r="K132" s="175" t="s">
        <v>138</v>
      </c>
      <c r="L132" s="39"/>
      <c r="M132" s="180" t="s">
        <v>19</v>
      </c>
      <c r="N132" s="181" t="s">
        <v>46</v>
      </c>
      <c r="O132" s="64"/>
      <c r="P132" s="182">
        <f>O132*H132</f>
        <v>0</v>
      </c>
      <c r="Q132" s="182">
        <v>0</v>
      </c>
      <c r="R132" s="182">
        <f>Q132*H132</f>
        <v>0</v>
      </c>
      <c r="S132" s="182">
        <v>0</v>
      </c>
      <c r="T132" s="183">
        <f>S132*H132</f>
        <v>0</v>
      </c>
      <c r="U132" s="34"/>
      <c r="V132" s="34"/>
      <c r="W132" s="34"/>
      <c r="X132" s="34"/>
      <c r="Y132" s="34"/>
      <c r="Z132" s="34"/>
      <c r="AA132" s="34"/>
      <c r="AB132" s="34"/>
      <c r="AC132" s="34"/>
      <c r="AD132" s="34"/>
      <c r="AE132" s="34"/>
      <c r="AR132" s="184" t="s">
        <v>139</v>
      </c>
      <c r="AT132" s="184" t="s">
        <v>134</v>
      </c>
      <c r="AU132" s="184" t="s">
        <v>86</v>
      </c>
      <c r="AY132" s="17" t="s">
        <v>131</v>
      </c>
      <c r="BE132" s="185">
        <f>IF(N132="základní",J132,0)</f>
        <v>0</v>
      </c>
      <c r="BF132" s="185">
        <f>IF(N132="snížená",J132,0)</f>
        <v>0</v>
      </c>
      <c r="BG132" s="185">
        <f>IF(N132="zákl. přenesená",J132,0)</f>
        <v>0</v>
      </c>
      <c r="BH132" s="185">
        <f>IF(N132="sníž. přenesená",J132,0)</f>
        <v>0</v>
      </c>
      <c r="BI132" s="185">
        <f>IF(N132="nulová",J132,0)</f>
        <v>0</v>
      </c>
      <c r="BJ132" s="17" t="s">
        <v>83</v>
      </c>
      <c r="BK132" s="185">
        <f>ROUND(I132*H132,2)</f>
        <v>0</v>
      </c>
      <c r="BL132" s="17" t="s">
        <v>139</v>
      </c>
      <c r="BM132" s="184" t="s">
        <v>197</v>
      </c>
    </row>
    <row r="133" spans="1:65" s="2" customFormat="1" ht="38.4">
      <c r="A133" s="34"/>
      <c r="B133" s="35"/>
      <c r="C133" s="36"/>
      <c r="D133" s="188" t="s">
        <v>155</v>
      </c>
      <c r="E133" s="36"/>
      <c r="F133" s="198" t="s">
        <v>198</v>
      </c>
      <c r="G133" s="36"/>
      <c r="H133" s="36"/>
      <c r="I133" s="199"/>
      <c r="J133" s="36"/>
      <c r="K133" s="36"/>
      <c r="L133" s="39"/>
      <c r="M133" s="200"/>
      <c r="N133" s="201"/>
      <c r="O133" s="64"/>
      <c r="P133" s="64"/>
      <c r="Q133" s="64"/>
      <c r="R133" s="64"/>
      <c r="S133" s="64"/>
      <c r="T133" s="65"/>
      <c r="U133" s="34"/>
      <c r="V133" s="34"/>
      <c r="W133" s="34"/>
      <c r="X133" s="34"/>
      <c r="Y133" s="34"/>
      <c r="Z133" s="34"/>
      <c r="AA133" s="34"/>
      <c r="AB133" s="34"/>
      <c r="AC133" s="34"/>
      <c r="AD133" s="34"/>
      <c r="AE133" s="34"/>
      <c r="AT133" s="17" t="s">
        <v>155</v>
      </c>
      <c r="AU133" s="17" t="s">
        <v>86</v>
      </c>
    </row>
    <row r="134" spans="1:65" s="13" customFormat="1" ht="10.199999999999999">
      <c r="B134" s="186"/>
      <c r="C134" s="187"/>
      <c r="D134" s="188" t="s">
        <v>141</v>
      </c>
      <c r="E134" s="189" t="s">
        <v>19</v>
      </c>
      <c r="F134" s="190" t="s">
        <v>199</v>
      </c>
      <c r="G134" s="187"/>
      <c r="H134" s="191">
        <v>28</v>
      </c>
      <c r="I134" s="192"/>
      <c r="J134" s="187"/>
      <c r="K134" s="187"/>
      <c r="L134" s="193"/>
      <c r="M134" s="194"/>
      <c r="N134" s="195"/>
      <c r="O134" s="195"/>
      <c r="P134" s="195"/>
      <c r="Q134" s="195"/>
      <c r="R134" s="195"/>
      <c r="S134" s="195"/>
      <c r="T134" s="196"/>
      <c r="AT134" s="197" t="s">
        <v>141</v>
      </c>
      <c r="AU134" s="197" t="s">
        <v>86</v>
      </c>
      <c r="AV134" s="13" t="s">
        <v>86</v>
      </c>
      <c r="AW134" s="13" t="s">
        <v>36</v>
      </c>
      <c r="AX134" s="13" t="s">
        <v>83</v>
      </c>
      <c r="AY134" s="197" t="s">
        <v>131</v>
      </c>
    </row>
    <row r="135" spans="1:65" s="2" customFormat="1" ht="24.15" customHeight="1">
      <c r="A135" s="34"/>
      <c r="B135" s="35"/>
      <c r="C135" s="173" t="s">
        <v>200</v>
      </c>
      <c r="D135" s="173" t="s">
        <v>134</v>
      </c>
      <c r="E135" s="174" t="s">
        <v>201</v>
      </c>
      <c r="F135" s="175" t="s">
        <v>202</v>
      </c>
      <c r="G135" s="176" t="s">
        <v>137</v>
      </c>
      <c r="H135" s="177">
        <v>4</v>
      </c>
      <c r="I135" s="178"/>
      <c r="J135" s="179">
        <f>ROUND(I135*H135,2)</f>
        <v>0</v>
      </c>
      <c r="K135" s="175" t="s">
        <v>138</v>
      </c>
      <c r="L135" s="39"/>
      <c r="M135" s="180" t="s">
        <v>19</v>
      </c>
      <c r="N135" s="181" t="s">
        <v>46</v>
      </c>
      <c r="O135" s="64"/>
      <c r="P135" s="182">
        <f>O135*H135</f>
        <v>0</v>
      </c>
      <c r="Q135" s="182">
        <v>2.2000000000000001E-4</v>
      </c>
      <c r="R135" s="182">
        <f>Q135*H135</f>
        <v>8.8000000000000003E-4</v>
      </c>
      <c r="S135" s="182">
        <v>2E-3</v>
      </c>
      <c r="T135" s="183">
        <f>S135*H135</f>
        <v>8.0000000000000002E-3</v>
      </c>
      <c r="U135" s="34"/>
      <c r="V135" s="34"/>
      <c r="W135" s="34"/>
      <c r="X135" s="34"/>
      <c r="Y135" s="34"/>
      <c r="Z135" s="34"/>
      <c r="AA135" s="34"/>
      <c r="AB135" s="34"/>
      <c r="AC135" s="34"/>
      <c r="AD135" s="34"/>
      <c r="AE135" s="34"/>
      <c r="AR135" s="184" t="s">
        <v>139</v>
      </c>
      <c r="AT135" s="184" t="s">
        <v>134</v>
      </c>
      <c r="AU135" s="184" t="s">
        <v>86</v>
      </c>
      <c r="AY135" s="17" t="s">
        <v>131</v>
      </c>
      <c r="BE135" s="185">
        <f>IF(N135="základní",J135,0)</f>
        <v>0</v>
      </c>
      <c r="BF135" s="185">
        <f>IF(N135="snížená",J135,0)</f>
        <v>0</v>
      </c>
      <c r="BG135" s="185">
        <f>IF(N135="zákl. přenesená",J135,0)</f>
        <v>0</v>
      </c>
      <c r="BH135" s="185">
        <f>IF(N135="sníž. přenesená",J135,0)</f>
        <v>0</v>
      </c>
      <c r="BI135" s="185">
        <f>IF(N135="nulová",J135,0)</f>
        <v>0</v>
      </c>
      <c r="BJ135" s="17" t="s">
        <v>83</v>
      </c>
      <c r="BK135" s="185">
        <f>ROUND(I135*H135,2)</f>
        <v>0</v>
      </c>
      <c r="BL135" s="17" t="s">
        <v>139</v>
      </c>
      <c r="BM135" s="184" t="s">
        <v>203</v>
      </c>
    </row>
    <row r="136" spans="1:65" s="2" customFormat="1" ht="28.8">
      <c r="A136" s="34"/>
      <c r="B136" s="35"/>
      <c r="C136" s="36"/>
      <c r="D136" s="188" t="s">
        <v>155</v>
      </c>
      <c r="E136" s="36"/>
      <c r="F136" s="198" t="s">
        <v>204</v>
      </c>
      <c r="G136" s="36"/>
      <c r="H136" s="36"/>
      <c r="I136" s="199"/>
      <c r="J136" s="36"/>
      <c r="K136" s="36"/>
      <c r="L136" s="39"/>
      <c r="M136" s="200"/>
      <c r="N136" s="201"/>
      <c r="O136" s="64"/>
      <c r="P136" s="64"/>
      <c r="Q136" s="64"/>
      <c r="R136" s="64"/>
      <c r="S136" s="64"/>
      <c r="T136" s="65"/>
      <c r="U136" s="34"/>
      <c r="V136" s="34"/>
      <c r="W136" s="34"/>
      <c r="X136" s="34"/>
      <c r="Y136" s="34"/>
      <c r="Z136" s="34"/>
      <c r="AA136" s="34"/>
      <c r="AB136" s="34"/>
      <c r="AC136" s="34"/>
      <c r="AD136" s="34"/>
      <c r="AE136" s="34"/>
      <c r="AT136" s="17" t="s">
        <v>155</v>
      </c>
      <c r="AU136" s="17" t="s">
        <v>86</v>
      </c>
    </row>
    <row r="137" spans="1:65" s="13" customFormat="1" ht="10.199999999999999">
      <c r="B137" s="186"/>
      <c r="C137" s="187"/>
      <c r="D137" s="188" t="s">
        <v>141</v>
      </c>
      <c r="E137" s="189" t="s">
        <v>19</v>
      </c>
      <c r="F137" s="190" t="s">
        <v>205</v>
      </c>
      <c r="G137" s="187"/>
      <c r="H137" s="191">
        <v>4</v>
      </c>
      <c r="I137" s="192"/>
      <c r="J137" s="187"/>
      <c r="K137" s="187"/>
      <c r="L137" s="193"/>
      <c r="M137" s="194"/>
      <c r="N137" s="195"/>
      <c r="O137" s="195"/>
      <c r="P137" s="195"/>
      <c r="Q137" s="195"/>
      <c r="R137" s="195"/>
      <c r="S137" s="195"/>
      <c r="T137" s="196"/>
      <c r="AT137" s="197" t="s">
        <v>141</v>
      </c>
      <c r="AU137" s="197" t="s">
        <v>86</v>
      </c>
      <c r="AV137" s="13" t="s">
        <v>86</v>
      </c>
      <c r="AW137" s="13" t="s">
        <v>36</v>
      </c>
      <c r="AX137" s="13" t="s">
        <v>83</v>
      </c>
      <c r="AY137" s="197" t="s">
        <v>131</v>
      </c>
    </row>
    <row r="138" spans="1:65" s="2" customFormat="1" ht="24.15" customHeight="1">
      <c r="A138" s="34"/>
      <c r="B138" s="35"/>
      <c r="C138" s="173" t="s">
        <v>206</v>
      </c>
      <c r="D138" s="173" t="s">
        <v>134</v>
      </c>
      <c r="E138" s="174" t="s">
        <v>207</v>
      </c>
      <c r="F138" s="175" t="s">
        <v>208</v>
      </c>
      <c r="G138" s="176" t="s">
        <v>137</v>
      </c>
      <c r="H138" s="177">
        <v>7.4610000000000003</v>
      </c>
      <c r="I138" s="178"/>
      <c r="J138" s="179">
        <f>ROUND(I138*H138,2)</f>
        <v>0</v>
      </c>
      <c r="K138" s="175" t="s">
        <v>138</v>
      </c>
      <c r="L138" s="39"/>
      <c r="M138" s="180" t="s">
        <v>19</v>
      </c>
      <c r="N138" s="181" t="s">
        <v>46</v>
      </c>
      <c r="O138" s="64"/>
      <c r="P138" s="182">
        <f>O138*H138</f>
        <v>0</v>
      </c>
      <c r="Q138" s="182">
        <v>0</v>
      </c>
      <c r="R138" s="182">
        <f>Q138*H138</f>
        <v>0</v>
      </c>
      <c r="S138" s="182">
        <v>0</v>
      </c>
      <c r="T138" s="183">
        <f>S138*H138</f>
        <v>0</v>
      </c>
      <c r="U138" s="34"/>
      <c r="V138" s="34"/>
      <c r="W138" s="34"/>
      <c r="X138" s="34"/>
      <c r="Y138" s="34"/>
      <c r="Z138" s="34"/>
      <c r="AA138" s="34"/>
      <c r="AB138" s="34"/>
      <c r="AC138" s="34"/>
      <c r="AD138" s="34"/>
      <c r="AE138" s="34"/>
      <c r="AR138" s="184" t="s">
        <v>139</v>
      </c>
      <c r="AT138" s="184" t="s">
        <v>134</v>
      </c>
      <c r="AU138" s="184" t="s">
        <v>86</v>
      </c>
      <c r="AY138" s="17" t="s">
        <v>131</v>
      </c>
      <c r="BE138" s="185">
        <f>IF(N138="základní",J138,0)</f>
        <v>0</v>
      </c>
      <c r="BF138" s="185">
        <f>IF(N138="snížená",J138,0)</f>
        <v>0</v>
      </c>
      <c r="BG138" s="185">
        <f>IF(N138="zákl. přenesená",J138,0)</f>
        <v>0</v>
      </c>
      <c r="BH138" s="185">
        <f>IF(N138="sníž. přenesená",J138,0)</f>
        <v>0</v>
      </c>
      <c r="BI138" s="185">
        <f>IF(N138="nulová",J138,0)</f>
        <v>0</v>
      </c>
      <c r="BJ138" s="17" t="s">
        <v>83</v>
      </c>
      <c r="BK138" s="185">
        <f>ROUND(I138*H138,2)</f>
        <v>0</v>
      </c>
      <c r="BL138" s="17" t="s">
        <v>139</v>
      </c>
      <c r="BM138" s="184" t="s">
        <v>209</v>
      </c>
    </row>
    <row r="139" spans="1:65" s="2" customFormat="1" ht="38.4">
      <c r="A139" s="34"/>
      <c r="B139" s="35"/>
      <c r="C139" s="36"/>
      <c r="D139" s="188" t="s">
        <v>155</v>
      </c>
      <c r="E139" s="36"/>
      <c r="F139" s="198" t="s">
        <v>210</v>
      </c>
      <c r="G139" s="36"/>
      <c r="H139" s="36"/>
      <c r="I139" s="199"/>
      <c r="J139" s="36"/>
      <c r="K139" s="36"/>
      <c r="L139" s="39"/>
      <c r="M139" s="200"/>
      <c r="N139" s="201"/>
      <c r="O139" s="64"/>
      <c r="P139" s="64"/>
      <c r="Q139" s="64"/>
      <c r="R139" s="64"/>
      <c r="S139" s="64"/>
      <c r="T139" s="65"/>
      <c r="U139" s="34"/>
      <c r="V139" s="34"/>
      <c r="W139" s="34"/>
      <c r="X139" s="34"/>
      <c r="Y139" s="34"/>
      <c r="Z139" s="34"/>
      <c r="AA139" s="34"/>
      <c r="AB139" s="34"/>
      <c r="AC139" s="34"/>
      <c r="AD139" s="34"/>
      <c r="AE139" s="34"/>
      <c r="AT139" s="17" t="s">
        <v>155</v>
      </c>
      <c r="AU139" s="17" t="s">
        <v>86</v>
      </c>
    </row>
    <row r="140" spans="1:65" s="13" customFormat="1" ht="10.199999999999999">
      <c r="B140" s="186"/>
      <c r="C140" s="187"/>
      <c r="D140" s="188" t="s">
        <v>141</v>
      </c>
      <c r="E140" s="189" t="s">
        <v>19</v>
      </c>
      <c r="F140" s="190" t="s">
        <v>211</v>
      </c>
      <c r="G140" s="187"/>
      <c r="H140" s="191">
        <v>7.4610000000000003</v>
      </c>
      <c r="I140" s="192"/>
      <c r="J140" s="187"/>
      <c r="K140" s="187"/>
      <c r="L140" s="193"/>
      <c r="M140" s="194"/>
      <c r="N140" s="195"/>
      <c r="O140" s="195"/>
      <c r="P140" s="195"/>
      <c r="Q140" s="195"/>
      <c r="R140" s="195"/>
      <c r="S140" s="195"/>
      <c r="T140" s="196"/>
      <c r="AT140" s="197" t="s">
        <v>141</v>
      </c>
      <c r="AU140" s="197" t="s">
        <v>86</v>
      </c>
      <c r="AV140" s="13" t="s">
        <v>86</v>
      </c>
      <c r="AW140" s="13" t="s">
        <v>36</v>
      </c>
      <c r="AX140" s="13" t="s">
        <v>83</v>
      </c>
      <c r="AY140" s="197" t="s">
        <v>131</v>
      </c>
    </row>
    <row r="141" spans="1:65" s="2" customFormat="1" ht="14.4" customHeight="1">
      <c r="A141" s="34"/>
      <c r="B141" s="35"/>
      <c r="C141" s="173" t="s">
        <v>8</v>
      </c>
      <c r="D141" s="173" t="s">
        <v>134</v>
      </c>
      <c r="E141" s="174" t="s">
        <v>212</v>
      </c>
      <c r="F141" s="175" t="s">
        <v>213</v>
      </c>
      <c r="G141" s="176" t="s">
        <v>137</v>
      </c>
      <c r="H141" s="177">
        <v>18.939</v>
      </c>
      <c r="I141" s="178"/>
      <c r="J141" s="179">
        <f>ROUND(I141*H141,2)</f>
        <v>0</v>
      </c>
      <c r="K141" s="175" t="s">
        <v>138</v>
      </c>
      <c r="L141" s="39"/>
      <c r="M141" s="180" t="s">
        <v>19</v>
      </c>
      <c r="N141" s="181" t="s">
        <v>46</v>
      </c>
      <c r="O141" s="64"/>
      <c r="P141" s="182">
        <f>O141*H141</f>
        <v>0</v>
      </c>
      <c r="Q141" s="182">
        <v>0</v>
      </c>
      <c r="R141" s="182">
        <f>Q141*H141</f>
        <v>0</v>
      </c>
      <c r="S141" s="182">
        <v>0</v>
      </c>
      <c r="T141" s="183">
        <f>S141*H141</f>
        <v>0</v>
      </c>
      <c r="U141" s="34"/>
      <c r="V141" s="34"/>
      <c r="W141" s="34"/>
      <c r="X141" s="34"/>
      <c r="Y141" s="34"/>
      <c r="Z141" s="34"/>
      <c r="AA141" s="34"/>
      <c r="AB141" s="34"/>
      <c r="AC141" s="34"/>
      <c r="AD141" s="34"/>
      <c r="AE141" s="34"/>
      <c r="AR141" s="184" t="s">
        <v>139</v>
      </c>
      <c r="AT141" s="184" t="s">
        <v>134</v>
      </c>
      <c r="AU141" s="184" t="s">
        <v>86</v>
      </c>
      <c r="AY141" s="17" t="s">
        <v>131</v>
      </c>
      <c r="BE141" s="185">
        <f>IF(N141="základní",J141,0)</f>
        <v>0</v>
      </c>
      <c r="BF141" s="185">
        <f>IF(N141="snížená",J141,0)</f>
        <v>0</v>
      </c>
      <c r="BG141" s="185">
        <f>IF(N141="zákl. přenesená",J141,0)</f>
        <v>0</v>
      </c>
      <c r="BH141" s="185">
        <f>IF(N141="sníž. přenesená",J141,0)</f>
        <v>0</v>
      </c>
      <c r="BI141" s="185">
        <f>IF(N141="nulová",J141,0)</f>
        <v>0</v>
      </c>
      <c r="BJ141" s="17" t="s">
        <v>83</v>
      </c>
      <c r="BK141" s="185">
        <f>ROUND(I141*H141,2)</f>
        <v>0</v>
      </c>
      <c r="BL141" s="17" t="s">
        <v>139</v>
      </c>
      <c r="BM141" s="184" t="s">
        <v>214</v>
      </c>
    </row>
    <row r="142" spans="1:65" s="13" customFormat="1" ht="10.199999999999999">
      <c r="B142" s="186"/>
      <c r="C142" s="187"/>
      <c r="D142" s="188" t="s">
        <v>141</v>
      </c>
      <c r="E142" s="189" t="s">
        <v>19</v>
      </c>
      <c r="F142" s="190" t="s">
        <v>215</v>
      </c>
      <c r="G142" s="187"/>
      <c r="H142" s="191">
        <v>18.939</v>
      </c>
      <c r="I142" s="192"/>
      <c r="J142" s="187"/>
      <c r="K142" s="187"/>
      <c r="L142" s="193"/>
      <c r="M142" s="194"/>
      <c r="N142" s="195"/>
      <c r="O142" s="195"/>
      <c r="P142" s="195"/>
      <c r="Q142" s="195"/>
      <c r="R142" s="195"/>
      <c r="S142" s="195"/>
      <c r="T142" s="196"/>
      <c r="AT142" s="197" t="s">
        <v>141</v>
      </c>
      <c r="AU142" s="197" t="s">
        <v>86</v>
      </c>
      <c r="AV142" s="13" t="s">
        <v>86</v>
      </c>
      <c r="AW142" s="13" t="s">
        <v>36</v>
      </c>
      <c r="AX142" s="13" t="s">
        <v>83</v>
      </c>
      <c r="AY142" s="197" t="s">
        <v>131</v>
      </c>
    </row>
    <row r="143" spans="1:65" s="12" customFormat="1" ht="22.8" customHeight="1">
      <c r="B143" s="157"/>
      <c r="C143" s="158"/>
      <c r="D143" s="159" t="s">
        <v>74</v>
      </c>
      <c r="E143" s="171" t="s">
        <v>178</v>
      </c>
      <c r="F143" s="171" t="s">
        <v>216</v>
      </c>
      <c r="G143" s="158"/>
      <c r="H143" s="158"/>
      <c r="I143" s="161"/>
      <c r="J143" s="172">
        <f>BK143</f>
        <v>0</v>
      </c>
      <c r="K143" s="158"/>
      <c r="L143" s="163"/>
      <c r="M143" s="164"/>
      <c r="N143" s="165"/>
      <c r="O143" s="165"/>
      <c r="P143" s="166">
        <f>SUM(P144:P150)</f>
        <v>0</v>
      </c>
      <c r="Q143" s="165"/>
      <c r="R143" s="166">
        <f>SUM(R144:R150)</f>
        <v>2.0816000000000001E-4</v>
      </c>
      <c r="S143" s="165"/>
      <c r="T143" s="167">
        <f>SUM(T144:T150)</f>
        <v>2.1910600000000002</v>
      </c>
      <c r="AR143" s="168" t="s">
        <v>83</v>
      </c>
      <c r="AT143" s="169" t="s">
        <v>74</v>
      </c>
      <c r="AU143" s="169" t="s">
        <v>83</v>
      </c>
      <c r="AY143" s="168" t="s">
        <v>131</v>
      </c>
      <c r="BK143" s="170">
        <f>SUM(BK144:BK150)</f>
        <v>0</v>
      </c>
    </row>
    <row r="144" spans="1:65" s="2" customFormat="1" ht="24.15" customHeight="1">
      <c r="A144" s="34"/>
      <c r="B144" s="35"/>
      <c r="C144" s="173" t="s">
        <v>217</v>
      </c>
      <c r="D144" s="173" t="s">
        <v>134</v>
      </c>
      <c r="E144" s="174" t="s">
        <v>218</v>
      </c>
      <c r="F144" s="175" t="s">
        <v>219</v>
      </c>
      <c r="G144" s="176" t="s">
        <v>137</v>
      </c>
      <c r="H144" s="177">
        <v>5.2039999999999997</v>
      </c>
      <c r="I144" s="178"/>
      <c r="J144" s="179">
        <f>ROUND(I144*H144,2)</f>
        <v>0</v>
      </c>
      <c r="K144" s="175" t="s">
        <v>138</v>
      </c>
      <c r="L144" s="39"/>
      <c r="M144" s="180" t="s">
        <v>19</v>
      </c>
      <c r="N144" s="181" t="s">
        <v>46</v>
      </c>
      <c r="O144" s="64"/>
      <c r="P144" s="182">
        <f>O144*H144</f>
        <v>0</v>
      </c>
      <c r="Q144" s="182">
        <v>4.0000000000000003E-5</v>
      </c>
      <c r="R144" s="182">
        <f>Q144*H144</f>
        <v>2.0816000000000001E-4</v>
      </c>
      <c r="S144" s="182">
        <v>0</v>
      </c>
      <c r="T144" s="183">
        <f>S144*H144</f>
        <v>0</v>
      </c>
      <c r="U144" s="34"/>
      <c r="V144" s="34"/>
      <c r="W144" s="34"/>
      <c r="X144" s="34"/>
      <c r="Y144" s="34"/>
      <c r="Z144" s="34"/>
      <c r="AA144" s="34"/>
      <c r="AB144" s="34"/>
      <c r="AC144" s="34"/>
      <c r="AD144" s="34"/>
      <c r="AE144" s="34"/>
      <c r="AR144" s="184" t="s">
        <v>139</v>
      </c>
      <c r="AT144" s="184" t="s">
        <v>134</v>
      </c>
      <c r="AU144" s="184" t="s">
        <v>86</v>
      </c>
      <c r="AY144" s="17" t="s">
        <v>131</v>
      </c>
      <c r="BE144" s="185">
        <f>IF(N144="základní",J144,0)</f>
        <v>0</v>
      </c>
      <c r="BF144" s="185">
        <f>IF(N144="snížená",J144,0)</f>
        <v>0</v>
      </c>
      <c r="BG144" s="185">
        <f>IF(N144="zákl. přenesená",J144,0)</f>
        <v>0</v>
      </c>
      <c r="BH144" s="185">
        <f>IF(N144="sníž. přenesená",J144,0)</f>
        <v>0</v>
      </c>
      <c r="BI144" s="185">
        <f>IF(N144="nulová",J144,0)</f>
        <v>0</v>
      </c>
      <c r="BJ144" s="17" t="s">
        <v>83</v>
      </c>
      <c r="BK144" s="185">
        <f>ROUND(I144*H144,2)</f>
        <v>0</v>
      </c>
      <c r="BL144" s="17" t="s">
        <v>139</v>
      </c>
      <c r="BM144" s="184" t="s">
        <v>220</v>
      </c>
    </row>
    <row r="145" spans="1:65" s="2" customFormat="1" ht="172.8">
      <c r="A145" s="34"/>
      <c r="B145" s="35"/>
      <c r="C145" s="36"/>
      <c r="D145" s="188" t="s">
        <v>155</v>
      </c>
      <c r="E145" s="36"/>
      <c r="F145" s="198" t="s">
        <v>221</v>
      </c>
      <c r="G145" s="36"/>
      <c r="H145" s="36"/>
      <c r="I145" s="199"/>
      <c r="J145" s="36"/>
      <c r="K145" s="36"/>
      <c r="L145" s="39"/>
      <c r="M145" s="200"/>
      <c r="N145" s="201"/>
      <c r="O145" s="64"/>
      <c r="P145" s="64"/>
      <c r="Q145" s="64"/>
      <c r="R145" s="64"/>
      <c r="S145" s="64"/>
      <c r="T145" s="65"/>
      <c r="U145" s="34"/>
      <c r="V145" s="34"/>
      <c r="W145" s="34"/>
      <c r="X145" s="34"/>
      <c r="Y145" s="34"/>
      <c r="Z145" s="34"/>
      <c r="AA145" s="34"/>
      <c r="AB145" s="34"/>
      <c r="AC145" s="34"/>
      <c r="AD145" s="34"/>
      <c r="AE145" s="34"/>
      <c r="AT145" s="17" t="s">
        <v>155</v>
      </c>
      <c r="AU145" s="17" t="s">
        <v>86</v>
      </c>
    </row>
    <row r="146" spans="1:65" s="2" customFormat="1" ht="24.15" customHeight="1">
      <c r="A146" s="34"/>
      <c r="B146" s="35"/>
      <c r="C146" s="173" t="s">
        <v>222</v>
      </c>
      <c r="D146" s="173" t="s">
        <v>134</v>
      </c>
      <c r="E146" s="174" t="s">
        <v>223</v>
      </c>
      <c r="F146" s="175" t="s">
        <v>224</v>
      </c>
      <c r="G146" s="176" t="s">
        <v>137</v>
      </c>
      <c r="H146" s="177">
        <v>7.82</v>
      </c>
      <c r="I146" s="178"/>
      <c r="J146" s="179">
        <f>ROUND(I146*H146,2)</f>
        <v>0</v>
      </c>
      <c r="K146" s="175" t="s">
        <v>138</v>
      </c>
      <c r="L146" s="39"/>
      <c r="M146" s="180" t="s">
        <v>19</v>
      </c>
      <c r="N146" s="181" t="s">
        <v>46</v>
      </c>
      <c r="O146" s="64"/>
      <c r="P146" s="182">
        <f>O146*H146</f>
        <v>0</v>
      </c>
      <c r="Q146" s="182">
        <v>0</v>
      </c>
      <c r="R146" s="182">
        <f>Q146*H146</f>
        <v>0</v>
      </c>
      <c r="S146" s="182">
        <v>0.183</v>
      </c>
      <c r="T146" s="183">
        <f>S146*H146</f>
        <v>1.43106</v>
      </c>
      <c r="U146" s="34"/>
      <c r="V146" s="34"/>
      <c r="W146" s="34"/>
      <c r="X146" s="34"/>
      <c r="Y146" s="34"/>
      <c r="Z146" s="34"/>
      <c r="AA146" s="34"/>
      <c r="AB146" s="34"/>
      <c r="AC146" s="34"/>
      <c r="AD146" s="34"/>
      <c r="AE146" s="34"/>
      <c r="AR146" s="184" t="s">
        <v>139</v>
      </c>
      <c r="AT146" s="184" t="s">
        <v>134</v>
      </c>
      <c r="AU146" s="184" t="s">
        <v>86</v>
      </c>
      <c r="AY146" s="17" t="s">
        <v>131</v>
      </c>
      <c r="BE146" s="185">
        <f>IF(N146="základní",J146,0)</f>
        <v>0</v>
      </c>
      <c r="BF146" s="185">
        <f>IF(N146="snížená",J146,0)</f>
        <v>0</v>
      </c>
      <c r="BG146" s="185">
        <f>IF(N146="zákl. přenesená",J146,0)</f>
        <v>0</v>
      </c>
      <c r="BH146" s="185">
        <f>IF(N146="sníž. přenesená",J146,0)</f>
        <v>0</v>
      </c>
      <c r="BI146" s="185">
        <f>IF(N146="nulová",J146,0)</f>
        <v>0</v>
      </c>
      <c r="BJ146" s="17" t="s">
        <v>83</v>
      </c>
      <c r="BK146" s="185">
        <f>ROUND(I146*H146,2)</f>
        <v>0</v>
      </c>
      <c r="BL146" s="17" t="s">
        <v>139</v>
      </c>
      <c r="BM146" s="184" t="s">
        <v>225</v>
      </c>
    </row>
    <row r="147" spans="1:65" s="13" customFormat="1" ht="10.199999999999999">
      <c r="B147" s="186"/>
      <c r="C147" s="187"/>
      <c r="D147" s="188" t="s">
        <v>141</v>
      </c>
      <c r="E147" s="189" t="s">
        <v>19</v>
      </c>
      <c r="F147" s="190" t="s">
        <v>226</v>
      </c>
      <c r="G147" s="187"/>
      <c r="H147" s="191">
        <v>7.82</v>
      </c>
      <c r="I147" s="192"/>
      <c r="J147" s="187"/>
      <c r="K147" s="187"/>
      <c r="L147" s="193"/>
      <c r="M147" s="194"/>
      <c r="N147" s="195"/>
      <c r="O147" s="195"/>
      <c r="P147" s="195"/>
      <c r="Q147" s="195"/>
      <c r="R147" s="195"/>
      <c r="S147" s="195"/>
      <c r="T147" s="196"/>
      <c r="AT147" s="197" t="s">
        <v>141</v>
      </c>
      <c r="AU147" s="197" t="s">
        <v>86</v>
      </c>
      <c r="AV147" s="13" t="s">
        <v>86</v>
      </c>
      <c r="AW147" s="13" t="s">
        <v>36</v>
      </c>
      <c r="AX147" s="13" t="s">
        <v>83</v>
      </c>
      <c r="AY147" s="197" t="s">
        <v>131</v>
      </c>
    </row>
    <row r="148" spans="1:65" s="2" customFormat="1" ht="14.4" customHeight="1">
      <c r="A148" s="34"/>
      <c r="B148" s="35"/>
      <c r="C148" s="173" t="s">
        <v>227</v>
      </c>
      <c r="D148" s="173" t="s">
        <v>134</v>
      </c>
      <c r="E148" s="174" t="s">
        <v>228</v>
      </c>
      <c r="F148" s="175" t="s">
        <v>229</v>
      </c>
      <c r="G148" s="176" t="s">
        <v>196</v>
      </c>
      <c r="H148" s="177">
        <v>40</v>
      </c>
      <c r="I148" s="178"/>
      <c r="J148" s="179">
        <f>ROUND(I148*H148,2)</f>
        <v>0</v>
      </c>
      <c r="K148" s="175" t="s">
        <v>138</v>
      </c>
      <c r="L148" s="39"/>
      <c r="M148" s="180" t="s">
        <v>19</v>
      </c>
      <c r="N148" s="181" t="s">
        <v>46</v>
      </c>
      <c r="O148" s="64"/>
      <c r="P148" s="182">
        <f>O148*H148</f>
        <v>0</v>
      </c>
      <c r="Q148" s="182">
        <v>0</v>
      </c>
      <c r="R148" s="182">
        <f>Q148*H148</f>
        <v>0</v>
      </c>
      <c r="S148" s="182">
        <v>1.9E-2</v>
      </c>
      <c r="T148" s="183">
        <f>S148*H148</f>
        <v>0.76</v>
      </c>
      <c r="U148" s="34"/>
      <c r="V148" s="34"/>
      <c r="W148" s="34"/>
      <c r="X148" s="34"/>
      <c r="Y148" s="34"/>
      <c r="Z148" s="34"/>
      <c r="AA148" s="34"/>
      <c r="AB148" s="34"/>
      <c r="AC148" s="34"/>
      <c r="AD148" s="34"/>
      <c r="AE148" s="34"/>
      <c r="AR148" s="184" t="s">
        <v>139</v>
      </c>
      <c r="AT148" s="184" t="s">
        <v>134</v>
      </c>
      <c r="AU148" s="184" t="s">
        <v>86</v>
      </c>
      <c r="AY148" s="17" t="s">
        <v>131</v>
      </c>
      <c r="BE148" s="185">
        <f>IF(N148="základní",J148,0)</f>
        <v>0</v>
      </c>
      <c r="BF148" s="185">
        <f>IF(N148="snížená",J148,0)</f>
        <v>0</v>
      </c>
      <c r="BG148" s="185">
        <f>IF(N148="zákl. přenesená",J148,0)</f>
        <v>0</v>
      </c>
      <c r="BH148" s="185">
        <f>IF(N148="sníž. přenesená",J148,0)</f>
        <v>0</v>
      </c>
      <c r="BI148" s="185">
        <f>IF(N148="nulová",J148,0)</f>
        <v>0</v>
      </c>
      <c r="BJ148" s="17" t="s">
        <v>83</v>
      </c>
      <c r="BK148" s="185">
        <f>ROUND(I148*H148,2)</f>
        <v>0</v>
      </c>
      <c r="BL148" s="17" t="s">
        <v>139</v>
      </c>
      <c r="BM148" s="184" t="s">
        <v>230</v>
      </c>
    </row>
    <row r="149" spans="1:65" s="2" customFormat="1" ht="24.15" customHeight="1">
      <c r="A149" s="34"/>
      <c r="B149" s="35"/>
      <c r="C149" s="173" t="s">
        <v>231</v>
      </c>
      <c r="D149" s="173" t="s">
        <v>134</v>
      </c>
      <c r="E149" s="174" t="s">
        <v>232</v>
      </c>
      <c r="F149" s="175" t="s">
        <v>233</v>
      </c>
      <c r="G149" s="176" t="s">
        <v>234</v>
      </c>
      <c r="H149" s="177">
        <v>60</v>
      </c>
      <c r="I149" s="178"/>
      <c r="J149" s="179">
        <f>ROUND(I149*H149,2)</f>
        <v>0</v>
      </c>
      <c r="K149" s="175" t="s">
        <v>19</v>
      </c>
      <c r="L149" s="39"/>
      <c r="M149" s="180" t="s">
        <v>19</v>
      </c>
      <c r="N149" s="181" t="s">
        <v>46</v>
      </c>
      <c r="O149" s="64"/>
      <c r="P149" s="182">
        <f>O149*H149</f>
        <v>0</v>
      </c>
      <c r="Q149" s="182">
        <v>0</v>
      </c>
      <c r="R149" s="182">
        <f>Q149*H149</f>
        <v>0</v>
      </c>
      <c r="S149" s="182">
        <v>0</v>
      </c>
      <c r="T149" s="183">
        <f>S149*H149</f>
        <v>0</v>
      </c>
      <c r="U149" s="34"/>
      <c r="V149" s="34"/>
      <c r="W149" s="34"/>
      <c r="X149" s="34"/>
      <c r="Y149" s="34"/>
      <c r="Z149" s="34"/>
      <c r="AA149" s="34"/>
      <c r="AB149" s="34"/>
      <c r="AC149" s="34"/>
      <c r="AD149" s="34"/>
      <c r="AE149" s="34"/>
      <c r="AR149" s="184" t="s">
        <v>139</v>
      </c>
      <c r="AT149" s="184" t="s">
        <v>134</v>
      </c>
      <c r="AU149" s="184" t="s">
        <v>86</v>
      </c>
      <c r="AY149" s="17" t="s">
        <v>131</v>
      </c>
      <c r="BE149" s="185">
        <f>IF(N149="základní",J149,0)</f>
        <v>0</v>
      </c>
      <c r="BF149" s="185">
        <f>IF(N149="snížená",J149,0)</f>
        <v>0</v>
      </c>
      <c r="BG149" s="185">
        <f>IF(N149="zákl. přenesená",J149,0)</f>
        <v>0</v>
      </c>
      <c r="BH149" s="185">
        <f>IF(N149="sníž. přenesená",J149,0)</f>
        <v>0</v>
      </c>
      <c r="BI149" s="185">
        <f>IF(N149="nulová",J149,0)</f>
        <v>0</v>
      </c>
      <c r="BJ149" s="17" t="s">
        <v>83</v>
      </c>
      <c r="BK149" s="185">
        <f>ROUND(I149*H149,2)</f>
        <v>0</v>
      </c>
      <c r="BL149" s="17" t="s">
        <v>139</v>
      </c>
      <c r="BM149" s="184" t="s">
        <v>235</v>
      </c>
    </row>
    <row r="150" spans="1:65" s="2" customFormat="1" ht="24.15" customHeight="1">
      <c r="A150" s="34"/>
      <c r="B150" s="35"/>
      <c r="C150" s="213" t="s">
        <v>236</v>
      </c>
      <c r="D150" s="213" t="s">
        <v>237</v>
      </c>
      <c r="E150" s="214" t="s">
        <v>238</v>
      </c>
      <c r="F150" s="215" t="s">
        <v>239</v>
      </c>
      <c r="G150" s="216" t="s">
        <v>240</v>
      </c>
      <c r="H150" s="217">
        <v>40</v>
      </c>
      <c r="I150" s="218"/>
      <c r="J150" s="219">
        <f>ROUND(I150*H150,2)</f>
        <v>0</v>
      </c>
      <c r="K150" s="215" t="s">
        <v>19</v>
      </c>
      <c r="L150" s="220"/>
      <c r="M150" s="221" t="s">
        <v>19</v>
      </c>
      <c r="N150" s="222" t="s">
        <v>46</v>
      </c>
      <c r="O150" s="64"/>
      <c r="P150" s="182">
        <f>O150*H150</f>
        <v>0</v>
      </c>
      <c r="Q150" s="182">
        <v>0</v>
      </c>
      <c r="R150" s="182">
        <f>Q150*H150</f>
        <v>0</v>
      </c>
      <c r="S150" s="182">
        <v>0</v>
      </c>
      <c r="T150" s="183">
        <f>S150*H150</f>
        <v>0</v>
      </c>
      <c r="U150" s="34"/>
      <c r="V150" s="34"/>
      <c r="W150" s="34"/>
      <c r="X150" s="34"/>
      <c r="Y150" s="34"/>
      <c r="Z150" s="34"/>
      <c r="AA150" s="34"/>
      <c r="AB150" s="34"/>
      <c r="AC150" s="34"/>
      <c r="AD150" s="34"/>
      <c r="AE150" s="34"/>
      <c r="AR150" s="184" t="s">
        <v>170</v>
      </c>
      <c r="AT150" s="184" t="s">
        <v>237</v>
      </c>
      <c r="AU150" s="184" t="s">
        <v>86</v>
      </c>
      <c r="AY150" s="17" t="s">
        <v>131</v>
      </c>
      <c r="BE150" s="185">
        <f>IF(N150="základní",J150,0)</f>
        <v>0</v>
      </c>
      <c r="BF150" s="185">
        <f>IF(N150="snížená",J150,0)</f>
        <v>0</v>
      </c>
      <c r="BG150" s="185">
        <f>IF(N150="zákl. přenesená",J150,0)</f>
        <v>0</v>
      </c>
      <c r="BH150" s="185">
        <f>IF(N150="sníž. přenesená",J150,0)</f>
        <v>0</v>
      </c>
      <c r="BI150" s="185">
        <f>IF(N150="nulová",J150,0)</f>
        <v>0</v>
      </c>
      <c r="BJ150" s="17" t="s">
        <v>83</v>
      </c>
      <c r="BK150" s="185">
        <f>ROUND(I150*H150,2)</f>
        <v>0</v>
      </c>
      <c r="BL150" s="17" t="s">
        <v>139</v>
      </c>
      <c r="BM150" s="184" t="s">
        <v>241</v>
      </c>
    </row>
    <row r="151" spans="1:65" s="12" customFormat="1" ht="22.8" customHeight="1">
      <c r="B151" s="157"/>
      <c r="C151" s="158"/>
      <c r="D151" s="159" t="s">
        <v>74</v>
      </c>
      <c r="E151" s="171" t="s">
        <v>242</v>
      </c>
      <c r="F151" s="171" t="s">
        <v>243</v>
      </c>
      <c r="G151" s="158"/>
      <c r="H151" s="158"/>
      <c r="I151" s="161"/>
      <c r="J151" s="172">
        <f>BK151</f>
        <v>0</v>
      </c>
      <c r="K151" s="158"/>
      <c r="L151" s="163"/>
      <c r="M151" s="164"/>
      <c r="N151" s="165"/>
      <c r="O151" s="165"/>
      <c r="P151" s="166">
        <f>SUM(P152:P160)</f>
        <v>0</v>
      </c>
      <c r="Q151" s="165"/>
      <c r="R151" s="166">
        <f>SUM(R152:R160)</f>
        <v>0</v>
      </c>
      <c r="S151" s="165"/>
      <c r="T151" s="167">
        <f>SUM(T152:T160)</f>
        <v>0</v>
      </c>
      <c r="AR151" s="168" t="s">
        <v>83</v>
      </c>
      <c r="AT151" s="169" t="s">
        <v>74</v>
      </c>
      <c r="AU151" s="169" t="s">
        <v>83</v>
      </c>
      <c r="AY151" s="168" t="s">
        <v>131</v>
      </c>
      <c r="BK151" s="170">
        <f>SUM(BK152:BK160)</f>
        <v>0</v>
      </c>
    </row>
    <row r="152" spans="1:65" s="2" customFormat="1" ht="24.15" customHeight="1">
      <c r="A152" s="34"/>
      <c r="B152" s="35"/>
      <c r="C152" s="173" t="s">
        <v>7</v>
      </c>
      <c r="D152" s="173" t="s">
        <v>134</v>
      </c>
      <c r="E152" s="174" t="s">
        <v>244</v>
      </c>
      <c r="F152" s="175" t="s">
        <v>245</v>
      </c>
      <c r="G152" s="176" t="s">
        <v>246</v>
      </c>
      <c r="H152" s="177">
        <v>5.3109999999999999</v>
      </c>
      <c r="I152" s="178"/>
      <c r="J152" s="179">
        <f>ROUND(I152*H152,2)</f>
        <v>0</v>
      </c>
      <c r="K152" s="175" t="s">
        <v>138</v>
      </c>
      <c r="L152" s="39"/>
      <c r="M152" s="180" t="s">
        <v>19</v>
      </c>
      <c r="N152" s="181" t="s">
        <v>46</v>
      </c>
      <c r="O152" s="64"/>
      <c r="P152" s="182">
        <f>O152*H152</f>
        <v>0</v>
      </c>
      <c r="Q152" s="182">
        <v>0</v>
      </c>
      <c r="R152" s="182">
        <f>Q152*H152</f>
        <v>0</v>
      </c>
      <c r="S152" s="182">
        <v>0</v>
      </c>
      <c r="T152" s="183">
        <f>S152*H152</f>
        <v>0</v>
      </c>
      <c r="U152" s="34"/>
      <c r="V152" s="34"/>
      <c r="W152" s="34"/>
      <c r="X152" s="34"/>
      <c r="Y152" s="34"/>
      <c r="Z152" s="34"/>
      <c r="AA152" s="34"/>
      <c r="AB152" s="34"/>
      <c r="AC152" s="34"/>
      <c r="AD152" s="34"/>
      <c r="AE152" s="34"/>
      <c r="AR152" s="184" t="s">
        <v>139</v>
      </c>
      <c r="AT152" s="184" t="s">
        <v>134</v>
      </c>
      <c r="AU152" s="184" t="s">
        <v>86</v>
      </c>
      <c r="AY152" s="17" t="s">
        <v>131</v>
      </c>
      <c r="BE152" s="185">
        <f>IF(N152="základní",J152,0)</f>
        <v>0</v>
      </c>
      <c r="BF152" s="185">
        <f>IF(N152="snížená",J152,0)</f>
        <v>0</v>
      </c>
      <c r="BG152" s="185">
        <f>IF(N152="zákl. přenesená",J152,0)</f>
        <v>0</v>
      </c>
      <c r="BH152" s="185">
        <f>IF(N152="sníž. přenesená",J152,0)</f>
        <v>0</v>
      </c>
      <c r="BI152" s="185">
        <f>IF(N152="nulová",J152,0)</f>
        <v>0</v>
      </c>
      <c r="BJ152" s="17" t="s">
        <v>83</v>
      </c>
      <c r="BK152" s="185">
        <f>ROUND(I152*H152,2)</f>
        <v>0</v>
      </c>
      <c r="BL152" s="17" t="s">
        <v>139</v>
      </c>
      <c r="BM152" s="184" t="s">
        <v>247</v>
      </c>
    </row>
    <row r="153" spans="1:65" s="2" customFormat="1" ht="115.2">
      <c r="A153" s="34"/>
      <c r="B153" s="35"/>
      <c r="C153" s="36"/>
      <c r="D153" s="188" t="s">
        <v>155</v>
      </c>
      <c r="E153" s="36"/>
      <c r="F153" s="198" t="s">
        <v>248</v>
      </c>
      <c r="G153" s="36"/>
      <c r="H153" s="36"/>
      <c r="I153" s="199"/>
      <c r="J153" s="36"/>
      <c r="K153" s="36"/>
      <c r="L153" s="39"/>
      <c r="M153" s="200"/>
      <c r="N153" s="201"/>
      <c r="O153" s="64"/>
      <c r="P153" s="64"/>
      <c r="Q153" s="64"/>
      <c r="R153" s="64"/>
      <c r="S153" s="64"/>
      <c r="T153" s="65"/>
      <c r="U153" s="34"/>
      <c r="V153" s="34"/>
      <c r="W153" s="34"/>
      <c r="X153" s="34"/>
      <c r="Y153" s="34"/>
      <c r="Z153" s="34"/>
      <c r="AA153" s="34"/>
      <c r="AB153" s="34"/>
      <c r="AC153" s="34"/>
      <c r="AD153" s="34"/>
      <c r="AE153" s="34"/>
      <c r="AT153" s="17" t="s">
        <v>155</v>
      </c>
      <c r="AU153" s="17" t="s">
        <v>86</v>
      </c>
    </row>
    <row r="154" spans="1:65" s="2" customFormat="1" ht="14.4" customHeight="1">
      <c r="A154" s="34"/>
      <c r="B154" s="35"/>
      <c r="C154" s="173" t="s">
        <v>249</v>
      </c>
      <c r="D154" s="173" t="s">
        <v>134</v>
      </c>
      <c r="E154" s="174" t="s">
        <v>250</v>
      </c>
      <c r="F154" s="175" t="s">
        <v>251</v>
      </c>
      <c r="G154" s="176" t="s">
        <v>246</v>
      </c>
      <c r="H154" s="177">
        <v>5.3109999999999999</v>
      </c>
      <c r="I154" s="178"/>
      <c r="J154" s="179">
        <f>ROUND(I154*H154,2)</f>
        <v>0</v>
      </c>
      <c r="K154" s="175" t="s">
        <v>138</v>
      </c>
      <c r="L154" s="39"/>
      <c r="M154" s="180" t="s">
        <v>19</v>
      </c>
      <c r="N154" s="181" t="s">
        <v>46</v>
      </c>
      <c r="O154" s="64"/>
      <c r="P154" s="182">
        <f>O154*H154</f>
        <v>0</v>
      </c>
      <c r="Q154" s="182">
        <v>0</v>
      </c>
      <c r="R154" s="182">
        <f>Q154*H154</f>
        <v>0</v>
      </c>
      <c r="S154" s="182">
        <v>0</v>
      </c>
      <c r="T154" s="183">
        <f>S154*H154</f>
        <v>0</v>
      </c>
      <c r="U154" s="34"/>
      <c r="V154" s="34"/>
      <c r="W154" s="34"/>
      <c r="X154" s="34"/>
      <c r="Y154" s="34"/>
      <c r="Z154" s="34"/>
      <c r="AA154" s="34"/>
      <c r="AB154" s="34"/>
      <c r="AC154" s="34"/>
      <c r="AD154" s="34"/>
      <c r="AE154" s="34"/>
      <c r="AR154" s="184" t="s">
        <v>139</v>
      </c>
      <c r="AT154" s="184" t="s">
        <v>134</v>
      </c>
      <c r="AU154" s="184" t="s">
        <v>86</v>
      </c>
      <c r="AY154" s="17" t="s">
        <v>131</v>
      </c>
      <c r="BE154" s="185">
        <f>IF(N154="základní",J154,0)</f>
        <v>0</v>
      </c>
      <c r="BF154" s="185">
        <f>IF(N154="snížená",J154,0)</f>
        <v>0</v>
      </c>
      <c r="BG154" s="185">
        <f>IF(N154="zákl. přenesená",J154,0)</f>
        <v>0</v>
      </c>
      <c r="BH154" s="185">
        <f>IF(N154="sníž. přenesená",J154,0)</f>
        <v>0</v>
      </c>
      <c r="BI154" s="185">
        <f>IF(N154="nulová",J154,0)</f>
        <v>0</v>
      </c>
      <c r="BJ154" s="17" t="s">
        <v>83</v>
      </c>
      <c r="BK154" s="185">
        <f>ROUND(I154*H154,2)</f>
        <v>0</v>
      </c>
      <c r="BL154" s="17" t="s">
        <v>139</v>
      </c>
      <c r="BM154" s="184" t="s">
        <v>252</v>
      </c>
    </row>
    <row r="155" spans="1:65" s="2" customFormat="1" ht="86.4">
      <c r="A155" s="34"/>
      <c r="B155" s="35"/>
      <c r="C155" s="36"/>
      <c r="D155" s="188" t="s">
        <v>155</v>
      </c>
      <c r="E155" s="36"/>
      <c r="F155" s="198" t="s">
        <v>253</v>
      </c>
      <c r="G155" s="36"/>
      <c r="H155" s="36"/>
      <c r="I155" s="199"/>
      <c r="J155" s="36"/>
      <c r="K155" s="36"/>
      <c r="L155" s="39"/>
      <c r="M155" s="200"/>
      <c r="N155" s="201"/>
      <c r="O155" s="64"/>
      <c r="P155" s="64"/>
      <c r="Q155" s="64"/>
      <c r="R155" s="64"/>
      <c r="S155" s="64"/>
      <c r="T155" s="65"/>
      <c r="U155" s="34"/>
      <c r="V155" s="34"/>
      <c r="W155" s="34"/>
      <c r="X155" s="34"/>
      <c r="Y155" s="34"/>
      <c r="Z155" s="34"/>
      <c r="AA155" s="34"/>
      <c r="AB155" s="34"/>
      <c r="AC155" s="34"/>
      <c r="AD155" s="34"/>
      <c r="AE155" s="34"/>
      <c r="AT155" s="17" t="s">
        <v>155</v>
      </c>
      <c r="AU155" s="17" t="s">
        <v>86</v>
      </c>
    </row>
    <row r="156" spans="1:65" s="2" customFormat="1" ht="24.15" customHeight="1">
      <c r="A156" s="34"/>
      <c r="B156" s="35"/>
      <c r="C156" s="173" t="s">
        <v>254</v>
      </c>
      <c r="D156" s="173" t="s">
        <v>134</v>
      </c>
      <c r="E156" s="174" t="s">
        <v>255</v>
      </c>
      <c r="F156" s="175" t="s">
        <v>256</v>
      </c>
      <c r="G156" s="176" t="s">
        <v>246</v>
      </c>
      <c r="H156" s="177">
        <v>31.866</v>
      </c>
      <c r="I156" s="178"/>
      <c r="J156" s="179">
        <f>ROUND(I156*H156,2)</f>
        <v>0</v>
      </c>
      <c r="K156" s="175" t="s">
        <v>138</v>
      </c>
      <c r="L156" s="39"/>
      <c r="M156" s="180" t="s">
        <v>19</v>
      </c>
      <c r="N156" s="181" t="s">
        <v>46</v>
      </c>
      <c r="O156" s="64"/>
      <c r="P156" s="182">
        <f>O156*H156</f>
        <v>0</v>
      </c>
      <c r="Q156" s="182">
        <v>0</v>
      </c>
      <c r="R156" s="182">
        <f>Q156*H156</f>
        <v>0</v>
      </c>
      <c r="S156" s="182">
        <v>0</v>
      </c>
      <c r="T156" s="183">
        <f>S156*H156</f>
        <v>0</v>
      </c>
      <c r="U156" s="34"/>
      <c r="V156" s="34"/>
      <c r="W156" s="34"/>
      <c r="X156" s="34"/>
      <c r="Y156" s="34"/>
      <c r="Z156" s="34"/>
      <c r="AA156" s="34"/>
      <c r="AB156" s="34"/>
      <c r="AC156" s="34"/>
      <c r="AD156" s="34"/>
      <c r="AE156" s="34"/>
      <c r="AR156" s="184" t="s">
        <v>139</v>
      </c>
      <c r="AT156" s="184" t="s">
        <v>134</v>
      </c>
      <c r="AU156" s="184" t="s">
        <v>86</v>
      </c>
      <c r="AY156" s="17" t="s">
        <v>131</v>
      </c>
      <c r="BE156" s="185">
        <f>IF(N156="základní",J156,0)</f>
        <v>0</v>
      </c>
      <c r="BF156" s="185">
        <f>IF(N156="snížená",J156,0)</f>
        <v>0</v>
      </c>
      <c r="BG156" s="185">
        <f>IF(N156="zákl. přenesená",J156,0)</f>
        <v>0</v>
      </c>
      <c r="BH156" s="185">
        <f>IF(N156="sníž. přenesená",J156,0)</f>
        <v>0</v>
      </c>
      <c r="BI156" s="185">
        <f>IF(N156="nulová",J156,0)</f>
        <v>0</v>
      </c>
      <c r="BJ156" s="17" t="s">
        <v>83</v>
      </c>
      <c r="BK156" s="185">
        <f>ROUND(I156*H156,2)</f>
        <v>0</v>
      </c>
      <c r="BL156" s="17" t="s">
        <v>139</v>
      </c>
      <c r="BM156" s="184" t="s">
        <v>257</v>
      </c>
    </row>
    <row r="157" spans="1:65" s="2" customFormat="1" ht="86.4">
      <c r="A157" s="34"/>
      <c r="B157" s="35"/>
      <c r="C157" s="36"/>
      <c r="D157" s="188" t="s">
        <v>155</v>
      </c>
      <c r="E157" s="36"/>
      <c r="F157" s="198" t="s">
        <v>253</v>
      </c>
      <c r="G157" s="36"/>
      <c r="H157" s="36"/>
      <c r="I157" s="199"/>
      <c r="J157" s="36"/>
      <c r="K157" s="36"/>
      <c r="L157" s="39"/>
      <c r="M157" s="200"/>
      <c r="N157" s="201"/>
      <c r="O157" s="64"/>
      <c r="P157" s="64"/>
      <c r="Q157" s="64"/>
      <c r="R157" s="64"/>
      <c r="S157" s="64"/>
      <c r="T157" s="65"/>
      <c r="U157" s="34"/>
      <c r="V157" s="34"/>
      <c r="W157" s="34"/>
      <c r="X157" s="34"/>
      <c r="Y157" s="34"/>
      <c r="Z157" s="34"/>
      <c r="AA157" s="34"/>
      <c r="AB157" s="34"/>
      <c r="AC157" s="34"/>
      <c r="AD157" s="34"/>
      <c r="AE157" s="34"/>
      <c r="AT157" s="17" t="s">
        <v>155</v>
      </c>
      <c r="AU157" s="17" t="s">
        <v>86</v>
      </c>
    </row>
    <row r="158" spans="1:65" s="13" customFormat="1" ht="10.199999999999999">
      <c r="B158" s="186"/>
      <c r="C158" s="187"/>
      <c r="D158" s="188" t="s">
        <v>141</v>
      </c>
      <c r="E158" s="187"/>
      <c r="F158" s="190" t="s">
        <v>258</v>
      </c>
      <c r="G158" s="187"/>
      <c r="H158" s="191">
        <v>31.866</v>
      </c>
      <c r="I158" s="192"/>
      <c r="J158" s="187"/>
      <c r="K158" s="187"/>
      <c r="L158" s="193"/>
      <c r="M158" s="194"/>
      <c r="N158" s="195"/>
      <c r="O158" s="195"/>
      <c r="P158" s="195"/>
      <c r="Q158" s="195"/>
      <c r="R158" s="195"/>
      <c r="S158" s="195"/>
      <c r="T158" s="196"/>
      <c r="AT158" s="197" t="s">
        <v>141</v>
      </c>
      <c r="AU158" s="197" t="s">
        <v>86</v>
      </c>
      <c r="AV158" s="13" t="s">
        <v>86</v>
      </c>
      <c r="AW158" s="13" t="s">
        <v>4</v>
      </c>
      <c r="AX158" s="13" t="s">
        <v>83</v>
      </c>
      <c r="AY158" s="197" t="s">
        <v>131</v>
      </c>
    </row>
    <row r="159" spans="1:65" s="2" customFormat="1" ht="24.15" customHeight="1">
      <c r="A159" s="34"/>
      <c r="B159" s="35"/>
      <c r="C159" s="173" t="s">
        <v>259</v>
      </c>
      <c r="D159" s="173" t="s">
        <v>134</v>
      </c>
      <c r="E159" s="174" t="s">
        <v>260</v>
      </c>
      <c r="F159" s="175" t="s">
        <v>261</v>
      </c>
      <c r="G159" s="176" t="s">
        <v>246</v>
      </c>
      <c r="H159" s="177">
        <v>5.3109999999999999</v>
      </c>
      <c r="I159" s="178"/>
      <c r="J159" s="179">
        <f>ROUND(I159*H159,2)</f>
        <v>0</v>
      </c>
      <c r="K159" s="175" t="s">
        <v>138</v>
      </c>
      <c r="L159" s="39"/>
      <c r="M159" s="180" t="s">
        <v>19</v>
      </c>
      <c r="N159" s="181" t="s">
        <v>46</v>
      </c>
      <c r="O159" s="64"/>
      <c r="P159" s="182">
        <f>O159*H159</f>
        <v>0</v>
      </c>
      <c r="Q159" s="182">
        <v>0</v>
      </c>
      <c r="R159" s="182">
        <f>Q159*H159</f>
        <v>0</v>
      </c>
      <c r="S159" s="182">
        <v>0</v>
      </c>
      <c r="T159" s="183">
        <f>S159*H159</f>
        <v>0</v>
      </c>
      <c r="U159" s="34"/>
      <c r="V159" s="34"/>
      <c r="W159" s="34"/>
      <c r="X159" s="34"/>
      <c r="Y159" s="34"/>
      <c r="Z159" s="34"/>
      <c r="AA159" s="34"/>
      <c r="AB159" s="34"/>
      <c r="AC159" s="34"/>
      <c r="AD159" s="34"/>
      <c r="AE159" s="34"/>
      <c r="AR159" s="184" t="s">
        <v>139</v>
      </c>
      <c r="AT159" s="184" t="s">
        <v>134</v>
      </c>
      <c r="AU159" s="184" t="s">
        <v>86</v>
      </c>
      <c r="AY159" s="17" t="s">
        <v>131</v>
      </c>
      <c r="BE159" s="185">
        <f>IF(N159="základní",J159,0)</f>
        <v>0</v>
      </c>
      <c r="BF159" s="185">
        <f>IF(N159="snížená",J159,0)</f>
        <v>0</v>
      </c>
      <c r="BG159" s="185">
        <f>IF(N159="zákl. přenesená",J159,0)</f>
        <v>0</v>
      </c>
      <c r="BH159" s="185">
        <f>IF(N159="sníž. přenesená",J159,0)</f>
        <v>0</v>
      </c>
      <c r="BI159" s="185">
        <f>IF(N159="nulová",J159,0)</f>
        <v>0</v>
      </c>
      <c r="BJ159" s="17" t="s">
        <v>83</v>
      </c>
      <c r="BK159" s="185">
        <f>ROUND(I159*H159,2)</f>
        <v>0</v>
      </c>
      <c r="BL159" s="17" t="s">
        <v>139</v>
      </c>
      <c r="BM159" s="184" t="s">
        <v>262</v>
      </c>
    </row>
    <row r="160" spans="1:65" s="2" customFormat="1" ht="67.2">
      <c r="A160" s="34"/>
      <c r="B160" s="35"/>
      <c r="C160" s="36"/>
      <c r="D160" s="188" t="s">
        <v>155</v>
      </c>
      <c r="E160" s="36"/>
      <c r="F160" s="198" t="s">
        <v>263</v>
      </c>
      <c r="G160" s="36"/>
      <c r="H160" s="36"/>
      <c r="I160" s="199"/>
      <c r="J160" s="36"/>
      <c r="K160" s="36"/>
      <c r="L160" s="39"/>
      <c r="M160" s="200"/>
      <c r="N160" s="201"/>
      <c r="O160" s="64"/>
      <c r="P160" s="64"/>
      <c r="Q160" s="64"/>
      <c r="R160" s="64"/>
      <c r="S160" s="64"/>
      <c r="T160" s="65"/>
      <c r="U160" s="34"/>
      <c r="V160" s="34"/>
      <c r="W160" s="34"/>
      <c r="X160" s="34"/>
      <c r="Y160" s="34"/>
      <c r="Z160" s="34"/>
      <c r="AA160" s="34"/>
      <c r="AB160" s="34"/>
      <c r="AC160" s="34"/>
      <c r="AD160" s="34"/>
      <c r="AE160" s="34"/>
      <c r="AT160" s="17" t="s">
        <v>155</v>
      </c>
      <c r="AU160" s="17" t="s">
        <v>86</v>
      </c>
    </row>
    <row r="161" spans="1:65" s="12" customFormat="1" ht="22.8" customHeight="1">
      <c r="B161" s="157"/>
      <c r="C161" s="158"/>
      <c r="D161" s="159" t="s">
        <v>74</v>
      </c>
      <c r="E161" s="171" t="s">
        <v>264</v>
      </c>
      <c r="F161" s="171" t="s">
        <v>265</v>
      </c>
      <c r="G161" s="158"/>
      <c r="H161" s="158"/>
      <c r="I161" s="161"/>
      <c r="J161" s="172">
        <f>BK161</f>
        <v>0</v>
      </c>
      <c r="K161" s="158"/>
      <c r="L161" s="163"/>
      <c r="M161" s="164"/>
      <c r="N161" s="165"/>
      <c r="O161" s="165"/>
      <c r="P161" s="166">
        <f>SUM(P162:P163)</f>
        <v>0</v>
      </c>
      <c r="Q161" s="165"/>
      <c r="R161" s="166">
        <f>SUM(R162:R163)</f>
        <v>0</v>
      </c>
      <c r="S161" s="165"/>
      <c r="T161" s="167">
        <f>SUM(T162:T163)</f>
        <v>0</v>
      </c>
      <c r="AR161" s="168" t="s">
        <v>83</v>
      </c>
      <c r="AT161" s="169" t="s">
        <v>74</v>
      </c>
      <c r="AU161" s="169" t="s">
        <v>83</v>
      </c>
      <c r="AY161" s="168" t="s">
        <v>131</v>
      </c>
      <c r="BK161" s="170">
        <f>SUM(BK162:BK163)</f>
        <v>0</v>
      </c>
    </row>
    <row r="162" spans="1:65" s="2" customFormat="1" ht="24.15" customHeight="1">
      <c r="A162" s="34"/>
      <c r="B162" s="35"/>
      <c r="C162" s="173" t="s">
        <v>266</v>
      </c>
      <c r="D162" s="173" t="s">
        <v>134</v>
      </c>
      <c r="E162" s="174" t="s">
        <v>267</v>
      </c>
      <c r="F162" s="175" t="s">
        <v>268</v>
      </c>
      <c r="G162" s="176" t="s">
        <v>246</v>
      </c>
      <c r="H162" s="177">
        <v>3.9289999999999998</v>
      </c>
      <c r="I162" s="178"/>
      <c r="J162" s="179">
        <f>ROUND(I162*H162,2)</f>
        <v>0</v>
      </c>
      <c r="K162" s="175" t="s">
        <v>138</v>
      </c>
      <c r="L162" s="39"/>
      <c r="M162" s="180" t="s">
        <v>19</v>
      </c>
      <c r="N162" s="181" t="s">
        <v>46</v>
      </c>
      <c r="O162" s="64"/>
      <c r="P162" s="182">
        <f>O162*H162</f>
        <v>0</v>
      </c>
      <c r="Q162" s="182">
        <v>0</v>
      </c>
      <c r="R162" s="182">
        <f>Q162*H162</f>
        <v>0</v>
      </c>
      <c r="S162" s="182">
        <v>0</v>
      </c>
      <c r="T162" s="183">
        <f>S162*H162</f>
        <v>0</v>
      </c>
      <c r="U162" s="34"/>
      <c r="V162" s="34"/>
      <c r="W162" s="34"/>
      <c r="X162" s="34"/>
      <c r="Y162" s="34"/>
      <c r="Z162" s="34"/>
      <c r="AA162" s="34"/>
      <c r="AB162" s="34"/>
      <c r="AC162" s="34"/>
      <c r="AD162" s="34"/>
      <c r="AE162" s="34"/>
      <c r="AR162" s="184" t="s">
        <v>139</v>
      </c>
      <c r="AT162" s="184" t="s">
        <v>134</v>
      </c>
      <c r="AU162" s="184" t="s">
        <v>86</v>
      </c>
      <c r="AY162" s="17" t="s">
        <v>131</v>
      </c>
      <c r="BE162" s="185">
        <f>IF(N162="základní",J162,0)</f>
        <v>0</v>
      </c>
      <c r="BF162" s="185">
        <f>IF(N162="snížená",J162,0)</f>
        <v>0</v>
      </c>
      <c r="BG162" s="185">
        <f>IF(N162="zákl. přenesená",J162,0)</f>
        <v>0</v>
      </c>
      <c r="BH162" s="185">
        <f>IF(N162="sníž. přenesená",J162,0)</f>
        <v>0</v>
      </c>
      <c r="BI162" s="185">
        <f>IF(N162="nulová",J162,0)</f>
        <v>0</v>
      </c>
      <c r="BJ162" s="17" t="s">
        <v>83</v>
      </c>
      <c r="BK162" s="185">
        <f>ROUND(I162*H162,2)</f>
        <v>0</v>
      </c>
      <c r="BL162" s="17" t="s">
        <v>139</v>
      </c>
      <c r="BM162" s="184" t="s">
        <v>269</v>
      </c>
    </row>
    <row r="163" spans="1:65" s="2" customFormat="1" ht="57.6">
      <c r="A163" s="34"/>
      <c r="B163" s="35"/>
      <c r="C163" s="36"/>
      <c r="D163" s="188" t="s">
        <v>155</v>
      </c>
      <c r="E163" s="36"/>
      <c r="F163" s="198" t="s">
        <v>270</v>
      </c>
      <c r="G163" s="36"/>
      <c r="H163" s="36"/>
      <c r="I163" s="199"/>
      <c r="J163" s="36"/>
      <c r="K163" s="36"/>
      <c r="L163" s="39"/>
      <c r="M163" s="200"/>
      <c r="N163" s="201"/>
      <c r="O163" s="64"/>
      <c r="P163" s="64"/>
      <c r="Q163" s="64"/>
      <c r="R163" s="64"/>
      <c r="S163" s="64"/>
      <c r="T163" s="65"/>
      <c r="U163" s="34"/>
      <c r="V163" s="34"/>
      <c r="W163" s="34"/>
      <c r="X163" s="34"/>
      <c r="Y163" s="34"/>
      <c r="Z163" s="34"/>
      <c r="AA163" s="34"/>
      <c r="AB163" s="34"/>
      <c r="AC163" s="34"/>
      <c r="AD163" s="34"/>
      <c r="AE163" s="34"/>
      <c r="AT163" s="17" t="s">
        <v>155</v>
      </c>
      <c r="AU163" s="17" t="s">
        <v>86</v>
      </c>
    </row>
    <row r="164" spans="1:65" s="12" customFormat="1" ht="25.95" customHeight="1">
      <c r="B164" s="157"/>
      <c r="C164" s="158"/>
      <c r="D164" s="159" t="s">
        <v>74</v>
      </c>
      <c r="E164" s="160" t="s">
        <v>271</v>
      </c>
      <c r="F164" s="160" t="s">
        <v>272</v>
      </c>
      <c r="G164" s="158"/>
      <c r="H164" s="158"/>
      <c r="I164" s="161"/>
      <c r="J164" s="162">
        <f>BK164</f>
        <v>0</v>
      </c>
      <c r="K164" s="158"/>
      <c r="L164" s="163"/>
      <c r="M164" s="164"/>
      <c r="N164" s="165"/>
      <c r="O164" s="165"/>
      <c r="P164" s="166">
        <f>P165+P173+P181+P211+P218+P233+P243+P249+P258+P287+P326+P349</f>
        <v>0</v>
      </c>
      <c r="Q164" s="165"/>
      <c r="R164" s="166">
        <f>R165+R173+R181+R211+R218+R233+R243+R249+R258+R287+R326+R349</f>
        <v>3.1087601799999995</v>
      </c>
      <c r="S164" s="165"/>
      <c r="T164" s="167">
        <f>T165+T173+T181+T211+T218+T233+T243+T249+T258+T287+T326+T349</f>
        <v>3.11174346</v>
      </c>
      <c r="AR164" s="168" t="s">
        <v>86</v>
      </c>
      <c r="AT164" s="169" t="s">
        <v>74</v>
      </c>
      <c r="AU164" s="169" t="s">
        <v>75</v>
      </c>
      <c r="AY164" s="168" t="s">
        <v>131</v>
      </c>
      <c r="BK164" s="170">
        <f>BK165+BK173+BK181+BK211+BK218+BK233+BK243+BK249+BK258+BK287+BK326+BK349</f>
        <v>0</v>
      </c>
    </row>
    <row r="165" spans="1:65" s="12" customFormat="1" ht="22.8" customHeight="1">
      <c r="B165" s="157"/>
      <c r="C165" s="158"/>
      <c r="D165" s="159" t="s">
        <v>74</v>
      </c>
      <c r="E165" s="171" t="s">
        <v>273</v>
      </c>
      <c r="F165" s="171" t="s">
        <v>274</v>
      </c>
      <c r="G165" s="158"/>
      <c r="H165" s="158"/>
      <c r="I165" s="161"/>
      <c r="J165" s="172">
        <f>BK165</f>
        <v>0</v>
      </c>
      <c r="K165" s="158"/>
      <c r="L165" s="163"/>
      <c r="M165" s="164"/>
      <c r="N165" s="165"/>
      <c r="O165" s="165"/>
      <c r="P165" s="166">
        <f>SUM(P166:P172)</f>
        <v>0</v>
      </c>
      <c r="Q165" s="165"/>
      <c r="R165" s="166">
        <f>SUM(R166:R172)</f>
        <v>6.25E-2</v>
      </c>
      <c r="S165" s="165"/>
      <c r="T165" s="167">
        <f>SUM(T166:T172)</f>
        <v>0</v>
      </c>
      <c r="AR165" s="168" t="s">
        <v>86</v>
      </c>
      <c r="AT165" s="169" t="s">
        <v>74</v>
      </c>
      <c r="AU165" s="169" t="s">
        <v>83</v>
      </c>
      <c r="AY165" s="168" t="s">
        <v>131</v>
      </c>
      <c r="BK165" s="170">
        <f>SUM(BK166:BK172)</f>
        <v>0</v>
      </c>
    </row>
    <row r="166" spans="1:65" s="2" customFormat="1" ht="24.15" customHeight="1">
      <c r="A166" s="34"/>
      <c r="B166" s="35"/>
      <c r="C166" s="173" t="s">
        <v>275</v>
      </c>
      <c r="D166" s="173" t="s">
        <v>134</v>
      </c>
      <c r="E166" s="174" t="s">
        <v>276</v>
      </c>
      <c r="F166" s="175" t="s">
        <v>277</v>
      </c>
      <c r="G166" s="176" t="s">
        <v>278</v>
      </c>
      <c r="H166" s="177">
        <v>1</v>
      </c>
      <c r="I166" s="178"/>
      <c r="J166" s="179">
        <f>ROUND(I166*H166,2)</f>
        <v>0</v>
      </c>
      <c r="K166" s="175" t="s">
        <v>19</v>
      </c>
      <c r="L166" s="39"/>
      <c r="M166" s="180" t="s">
        <v>19</v>
      </c>
      <c r="N166" s="181" t="s">
        <v>46</v>
      </c>
      <c r="O166" s="64"/>
      <c r="P166" s="182">
        <f>O166*H166</f>
        <v>0</v>
      </c>
      <c r="Q166" s="182">
        <v>0</v>
      </c>
      <c r="R166" s="182">
        <f>Q166*H166</f>
        <v>0</v>
      </c>
      <c r="S166" s="182">
        <v>0</v>
      </c>
      <c r="T166" s="183">
        <f>S166*H166</f>
        <v>0</v>
      </c>
      <c r="U166" s="34"/>
      <c r="V166" s="34"/>
      <c r="W166" s="34"/>
      <c r="X166" s="34"/>
      <c r="Y166" s="34"/>
      <c r="Z166" s="34"/>
      <c r="AA166" s="34"/>
      <c r="AB166" s="34"/>
      <c r="AC166" s="34"/>
      <c r="AD166" s="34"/>
      <c r="AE166" s="34"/>
      <c r="AR166" s="184" t="s">
        <v>217</v>
      </c>
      <c r="AT166" s="184" t="s">
        <v>134</v>
      </c>
      <c r="AU166" s="184" t="s">
        <v>86</v>
      </c>
      <c r="AY166" s="17" t="s">
        <v>131</v>
      </c>
      <c r="BE166" s="185">
        <f>IF(N166="základní",J166,0)</f>
        <v>0</v>
      </c>
      <c r="BF166" s="185">
        <f>IF(N166="snížená",J166,0)</f>
        <v>0</v>
      </c>
      <c r="BG166" s="185">
        <f>IF(N166="zákl. přenesená",J166,0)</f>
        <v>0</v>
      </c>
      <c r="BH166" s="185">
        <f>IF(N166="sníž. přenesená",J166,0)</f>
        <v>0</v>
      </c>
      <c r="BI166" s="185">
        <f>IF(N166="nulová",J166,0)</f>
        <v>0</v>
      </c>
      <c r="BJ166" s="17" t="s">
        <v>83</v>
      </c>
      <c r="BK166" s="185">
        <f>ROUND(I166*H166,2)</f>
        <v>0</v>
      </c>
      <c r="BL166" s="17" t="s">
        <v>217</v>
      </c>
      <c r="BM166" s="184" t="s">
        <v>279</v>
      </c>
    </row>
    <row r="167" spans="1:65" s="2" customFormat="1" ht="24.15" customHeight="1">
      <c r="A167" s="34"/>
      <c r="B167" s="35"/>
      <c r="C167" s="173" t="s">
        <v>280</v>
      </c>
      <c r="D167" s="173" t="s">
        <v>134</v>
      </c>
      <c r="E167" s="174" t="s">
        <v>281</v>
      </c>
      <c r="F167" s="175" t="s">
        <v>282</v>
      </c>
      <c r="G167" s="176" t="s">
        <v>278</v>
      </c>
      <c r="H167" s="177">
        <v>1</v>
      </c>
      <c r="I167" s="178"/>
      <c r="J167" s="179">
        <f>ROUND(I167*H167,2)</f>
        <v>0</v>
      </c>
      <c r="K167" s="175" t="s">
        <v>19</v>
      </c>
      <c r="L167" s="39"/>
      <c r="M167" s="180" t="s">
        <v>19</v>
      </c>
      <c r="N167" s="181" t="s">
        <v>46</v>
      </c>
      <c r="O167" s="64"/>
      <c r="P167" s="182">
        <f>O167*H167</f>
        <v>0</v>
      </c>
      <c r="Q167" s="182">
        <v>5.6000000000000001E-2</v>
      </c>
      <c r="R167" s="182">
        <f>Q167*H167</f>
        <v>5.6000000000000001E-2</v>
      </c>
      <c r="S167" s="182">
        <v>0</v>
      </c>
      <c r="T167" s="183">
        <f>S167*H167</f>
        <v>0</v>
      </c>
      <c r="U167" s="34"/>
      <c r="V167" s="34"/>
      <c r="W167" s="34"/>
      <c r="X167" s="34"/>
      <c r="Y167" s="34"/>
      <c r="Z167" s="34"/>
      <c r="AA167" s="34"/>
      <c r="AB167" s="34"/>
      <c r="AC167" s="34"/>
      <c r="AD167" s="34"/>
      <c r="AE167" s="34"/>
      <c r="AR167" s="184" t="s">
        <v>217</v>
      </c>
      <c r="AT167" s="184" t="s">
        <v>134</v>
      </c>
      <c r="AU167" s="184" t="s">
        <v>86</v>
      </c>
      <c r="AY167" s="17" t="s">
        <v>131</v>
      </c>
      <c r="BE167" s="185">
        <f>IF(N167="základní",J167,0)</f>
        <v>0</v>
      </c>
      <c r="BF167" s="185">
        <f>IF(N167="snížená",J167,0)</f>
        <v>0</v>
      </c>
      <c r="BG167" s="185">
        <f>IF(N167="zákl. přenesená",J167,0)</f>
        <v>0</v>
      </c>
      <c r="BH167" s="185">
        <f>IF(N167="sníž. přenesená",J167,0)</f>
        <v>0</v>
      </c>
      <c r="BI167" s="185">
        <f>IF(N167="nulová",J167,0)</f>
        <v>0</v>
      </c>
      <c r="BJ167" s="17" t="s">
        <v>83</v>
      </c>
      <c r="BK167" s="185">
        <f>ROUND(I167*H167,2)</f>
        <v>0</v>
      </c>
      <c r="BL167" s="17" t="s">
        <v>217</v>
      </c>
      <c r="BM167" s="184" t="s">
        <v>283</v>
      </c>
    </row>
    <row r="168" spans="1:65" s="2" customFormat="1" ht="48">
      <c r="A168" s="34"/>
      <c r="B168" s="35"/>
      <c r="C168" s="36"/>
      <c r="D168" s="188" t="s">
        <v>155</v>
      </c>
      <c r="E168" s="36"/>
      <c r="F168" s="198" t="s">
        <v>284</v>
      </c>
      <c r="G168" s="36"/>
      <c r="H168" s="36"/>
      <c r="I168" s="199"/>
      <c r="J168" s="36"/>
      <c r="K168" s="36"/>
      <c r="L168" s="39"/>
      <c r="M168" s="200"/>
      <c r="N168" s="201"/>
      <c r="O168" s="64"/>
      <c r="P168" s="64"/>
      <c r="Q168" s="64"/>
      <c r="R168" s="64"/>
      <c r="S168" s="64"/>
      <c r="T168" s="65"/>
      <c r="U168" s="34"/>
      <c r="V168" s="34"/>
      <c r="W168" s="34"/>
      <c r="X168" s="34"/>
      <c r="Y168" s="34"/>
      <c r="Z168" s="34"/>
      <c r="AA168" s="34"/>
      <c r="AB168" s="34"/>
      <c r="AC168" s="34"/>
      <c r="AD168" s="34"/>
      <c r="AE168" s="34"/>
      <c r="AT168" s="17" t="s">
        <v>155</v>
      </c>
      <c r="AU168" s="17" t="s">
        <v>86</v>
      </c>
    </row>
    <row r="169" spans="1:65" s="2" customFormat="1" ht="24.15" customHeight="1">
      <c r="A169" s="34"/>
      <c r="B169" s="35"/>
      <c r="C169" s="173" t="s">
        <v>285</v>
      </c>
      <c r="D169" s="173" t="s">
        <v>134</v>
      </c>
      <c r="E169" s="174" t="s">
        <v>286</v>
      </c>
      <c r="F169" s="175" t="s">
        <v>287</v>
      </c>
      <c r="G169" s="176" t="s">
        <v>278</v>
      </c>
      <c r="H169" s="177">
        <v>1</v>
      </c>
      <c r="I169" s="178"/>
      <c r="J169" s="179">
        <f>ROUND(I169*H169,2)</f>
        <v>0</v>
      </c>
      <c r="K169" s="175" t="s">
        <v>19</v>
      </c>
      <c r="L169" s="39"/>
      <c r="M169" s="180" t="s">
        <v>19</v>
      </c>
      <c r="N169" s="181" t="s">
        <v>46</v>
      </c>
      <c r="O169" s="64"/>
      <c r="P169" s="182">
        <f>O169*H169</f>
        <v>0</v>
      </c>
      <c r="Q169" s="182">
        <v>6.4999999999999997E-3</v>
      </c>
      <c r="R169" s="182">
        <f>Q169*H169</f>
        <v>6.4999999999999997E-3</v>
      </c>
      <c r="S169" s="182">
        <v>0</v>
      </c>
      <c r="T169" s="183">
        <f>S169*H169</f>
        <v>0</v>
      </c>
      <c r="U169" s="34"/>
      <c r="V169" s="34"/>
      <c r="W169" s="34"/>
      <c r="X169" s="34"/>
      <c r="Y169" s="34"/>
      <c r="Z169" s="34"/>
      <c r="AA169" s="34"/>
      <c r="AB169" s="34"/>
      <c r="AC169" s="34"/>
      <c r="AD169" s="34"/>
      <c r="AE169" s="34"/>
      <c r="AR169" s="184" t="s">
        <v>217</v>
      </c>
      <c r="AT169" s="184" t="s">
        <v>134</v>
      </c>
      <c r="AU169" s="184" t="s">
        <v>86</v>
      </c>
      <c r="AY169" s="17" t="s">
        <v>131</v>
      </c>
      <c r="BE169" s="185">
        <f>IF(N169="základní",J169,0)</f>
        <v>0</v>
      </c>
      <c r="BF169" s="185">
        <f>IF(N169="snížená",J169,0)</f>
        <v>0</v>
      </c>
      <c r="BG169" s="185">
        <f>IF(N169="zákl. přenesená",J169,0)</f>
        <v>0</v>
      </c>
      <c r="BH169" s="185">
        <f>IF(N169="sníž. přenesená",J169,0)</f>
        <v>0</v>
      </c>
      <c r="BI169" s="185">
        <f>IF(N169="nulová",J169,0)</f>
        <v>0</v>
      </c>
      <c r="BJ169" s="17" t="s">
        <v>83</v>
      </c>
      <c r="BK169" s="185">
        <f>ROUND(I169*H169,2)</f>
        <v>0</v>
      </c>
      <c r="BL169" s="17" t="s">
        <v>217</v>
      </c>
      <c r="BM169" s="184" t="s">
        <v>288</v>
      </c>
    </row>
    <row r="170" spans="1:65" s="2" customFormat="1" ht="48">
      <c r="A170" s="34"/>
      <c r="B170" s="35"/>
      <c r="C170" s="36"/>
      <c r="D170" s="188" t="s">
        <v>155</v>
      </c>
      <c r="E170" s="36"/>
      <c r="F170" s="198" t="s">
        <v>284</v>
      </c>
      <c r="G170" s="36"/>
      <c r="H170" s="36"/>
      <c r="I170" s="199"/>
      <c r="J170" s="36"/>
      <c r="K170" s="36"/>
      <c r="L170" s="39"/>
      <c r="M170" s="200"/>
      <c r="N170" s="201"/>
      <c r="O170" s="64"/>
      <c r="P170" s="64"/>
      <c r="Q170" s="64"/>
      <c r="R170" s="64"/>
      <c r="S170" s="64"/>
      <c r="T170" s="65"/>
      <c r="U170" s="34"/>
      <c r="V170" s="34"/>
      <c r="W170" s="34"/>
      <c r="X170" s="34"/>
      <c r="Y170" s="34"/>
      <c r="Z170" s="34"/>
      <c r="AA170" s="34"/>
      <c r="AB170" s="34"/>
      <c r="AC170" s="34"/>
      <c r="AD170" s="34"/>
      <c r="AE170" s="34"/>
      <c r="AT170" s="17" t="s">
        <v>155</v>
      </c>
      <c r="AU170" s="17" t="s">
        <v>86</v>
      </c>
    </row>
    <row r="171" spans="1:65" s="2" customFormat="1" ht="24.15" customHeight="1">
      <c r="A171" s="34"/>
      <c r="B171" s="35"/>
      <c r="C171" s="173" t="s">
        <v>289</v>
      </c>
      <c r="D171" s="173" t="s">
        <v>134</v>
      </c>
      <c r="E171" s="174" t="s">
        <v>290</v>
      </c>
      <c r="F171" s="175" t="s">
        <v>291</v>
      </c>
      <c r="G171" s="176" t="s">
        <v>246</v>
      </c>
      <c r="H171" s="177">
        <v>6.3E-2</v>
      </c>
      <c r="I171" s="178"/>
      <c r="J171" s="179">
        <f>ROUND(I171*H171,2)</f>
        <v>0</v>
      </c>
      <c r="K171" s="175" t="s">
        <v>292</v>
      </c>
      <c r="L171" s="39"/>
      <c r="M171" s="180" t="s">
        <v>19</v>
      </c>
      <c r="N171" s="181" t="s">
        <v>46</v>
      </c>
      <c r="O171" s="64"/>
      <c r="P171" s="182">
        <f>O171*H171</f>
        <v>0</v>
      </c>
      <c r="Q171" s="182">
        <v>0</v>
      </c>
      <c r="R171" s="182">
        <f>Q171*H171</f>
        <v>0</v>
      </c>
      <c r="S171" s="182">
        <v>0</v>
      </c>
      <c r="T171" s="183">
        <f>S171*H171</f>
        <v>0</v>
      </c>
      <c r="U171" s="34"/>
      <c r="V171" s="34"/>
      <c r="W171" s="34"/>
      <c r="X171" s="34"/>
      <c r="Y171" s="34"/>
      <c r="Z171" s="34"/>
      <c r="AA171" s="34"/>
      <c r="AB171" s="34"/>
      <c r="AC171" s="34"/>
      <c r="AD171" s="34"/>
      <c r="AE171" s="34"/>
      <c r="AR171" s="184" t="s">
        <v>217</v>
      </c>
      <c r="AT171" s="184" t="s">
        <v>134</v>
      </c>
      <c r="AU171" s="184" t="s">
        <v>86</v>
      </c>
      <c r="AY171" s="17" t="s">
        <v>131</v>
      </c>
      <c r="BE171" s="185">
        <f>IF(N171="základní",J171,0)</f>
        <v>0</v>
      </c>
      <c r="BF171" s="185">
        <f>IF(N171="snížená",J171,0)</f>
        <v>0</v>
      </c>
      <c r="BG171" s="185">
        <f>IF(N171="zákl. přenesená",J171,0)</f>
        <v>0</v>
      </c>
      <c r="BH171" s="185">
        <f>IF(N171="sníž. přenesená",J171,0)</f>
        <v>0</v>
      </c>
      <c r="BI171" s="185">
        <f>IF(N171="nulová",J171,0)</f>
        <v>0</v>
      </c>
      <c r="BJ171" s="17" t="s">
        <v>83</v>
      </c>
      <c r="BK171" s="185">
        <f>ROUND(I171*H171,2)</f>
        <v>0</v>
      </c>
      <c r="BL171" s="17" t="s">
        <v>217</v>
      </c>
      <c r="BM171" s="184" t="s">
        <v>293</v>
      </c>
    </row>
    <row r="172" spans="1:65" s="2" customFormat="1" ht="86.4">
      <c r="A172" s="34"/>
      <c r="B172" s="35"/>
      <c r="C172" s="36"/>
      <c r="D172" s="188" t="s">
        <v>155</v>
      </c>
      <c r="E172" s="36"/>
      <c r="F172" s="198" t="s">
        <v>294</v>
      </c>
      <c r="G172" s="36"/>
      <c r="H172" s="36"/>
      <c r="I172" s="199"/>
      <c r="J172" s="36"/>
      <c r="K172" s="36"/>
      <c r="L172" s="39"/>
      <c r="M172" s="200"/>
      <c r="N172" s="201"/>
      <c r="O172" s="64"/>
      <c r="P172" s="64"/>
      <c r="Q172" s="64"/>
      <c r="R172" s="64"/>
      <c r="S172" s="64"/>
      <c r="T172" s="65"/>
      <c r="U172" s="34"/>
      <c r="V172" s="34"/>
      <c r="W172" s="34"/>
      <c r="X172" s="34"/>
      <c r="Y172" s="34"/>
      <c r="Z172" s="34"/>
      <c r="AA172" s="34"/>
      <c r="AB172" s="34"/>
      <c r="AC172" s="34"/>
      <c r="AD172" s="34"/>
      <c r="AE172" s="34"/>
      <c r="AT172" s="17" t="s">
        <v>155</v>
      </c>
      <c r="AU172" s="17" t="s">
        <v>86</v>
      </c>
    </row>
    <row r="173" spans="1:65" s="12" customFormat="1" ht="22.8" customHeight="1">
      <c r="B173" s="157"/>
      <c r="C173" s="158"/>
      <c r="D173" s="159" t="s">
        <v>74</v>
      </c>
      <c r="E173" s="171" t="s">
        <v>295</v>
      </c>
      <c r="F173" s="171" t="s">
        <v>296</v>
      </c>
      <c r="G173" s="158"/>
      <c r="H173" s="158"/>
      <c r="I173" s="161"/>
      <c r="J173" s="172">
        <f>BK173</f>
        <v>0</v>
      </c>
      <c r="K173" s="158"/>
      <c r="L173" s="163"/>
      <c r="M173" s="164"/>
      <c r="N173" s="165"/>
      <c r="O173" s="165"/>
      <c r="P173" s="166">
        <f>SUM(P174:P180)</f>
        <v>0</v>
      </c>
      <c r="Q173" s="165"/>
      <c r="R173" s="166">
        <f>SUM(R174:R180)</f>
        <v>2.3459999999999998E-2</v>
      </c>
      <c r="S173" s="165"/>
      <c r="T173" s="167">
        <f>SUM(T174:T180)</f>
        <v>0.1</v>
      </c>
      <c r="AR173" s="168" t="s">
        <v>86</v>
      </c>
      <c r="AT173" s="169" t="s">
        <v>74</v>
      </c>
      <c r="AU173" s="169" t="s">
        <v>83</v>
      </c>
      <c r="AY173" s="168" t="s">
        <v>131</v>
      </c>
      <c r="BK173" s="170">
        <f>SUM(BK174:BK180)</f>
        <v>0</v>
      </c>
    </row>
    <row r="174" spans="1:65" s="2" customFormat="1" ht="24.15" customHeight="1">
      <c r="A174" s="34"/>
      <c r="B174" s="35"/>
      <c r="C174" s="173" t="s">
        <v>297</v>
      </c>
      <c r="D174" s="173" t="s">
        <v>134</v>
      </c>
      <c r="E174" s="174" t="s">
        <v>298</v>
      </c>
      <c r="F174" s="175" t="s">
        <v>299</v>
      </c>
      <c r="G174" s="176" t="s">
        <v>300</v>
      </c>
      <c r="H174" s="177">
        <v>1</v>
      </c>
      <c r="I174" s="178"/>
      <c r="J174" s="179">
        <f>ROUND(I174*H174,2)</f>
        <v>0</v>
      </c>
      <c r="K174" s="175" t="s">
        <v>19</v>
      </c>
      <c r="L174" s="39"/>
      <c r="M174" s="180" t="s">
        <v>19</v>
      </c>
      <c r="N174" s="181" t="s">
        <v>46</v>
      </c>
      <c r="O174" s="64"/>
      <c r="P174" s="182">
        <f>O174*H174</f>
        <v>0</v>
      </c>
      <c r="Q174" s="182">
        <v>0</v>
      </c>
      <c r="R174" s="182">
        <f>Q174*H174</f>
        <v>0</v>
      </c>
      <c r="S174" s="182">
        <v>0.1</v>
      </c>
      <c r="T174" s="183">
        <f>S174*H174</f>
        <v>0.1</v>
      </c>
      <c r="U174" s="34"/>
      <c r="V174" s="34"/>
      <c r="W174" s="34"/>
      <c r="X174" s="34"/>
      <c r="Y174" s="34"/>
      <c r="Z174" s="34"/>
      <c r="AA174" s="34"/>
      <c r="AB174" s="34"/>
      <c r="AC174" s="34"/>
      <c r="AD174" s="34"/>
      <c r="AE174" s="34"/>
      <c r="AR174" s="184" t="s">
        <v>217</v>
      </c>
      <c r="AT174" s="184" t="s">
        <v>134</v>
      </c>
      <c r="AU174" s="184" t="s">
        <v>86</v>
      </c>
      <c r="AY174" s="17" t="s">
        <v>131</v>
      </c>
      <c r="BE174" s="185">
        <f>IF(N174="základní",J174,0)</f>
        <v>0</v>
      </c>
      <c r="BF174" s="185">
        <f>IF(N174="snížená",J174,0)</f>
        <v>0</v>
      </c>
      <c r="BG174" s="185">
        <f>IF(N174="zákl. přenesená",J174,0)</f>
        <v>0</v>
      </c>
      <c r="BH174" s="185">
        <f>IF(N174="sníž. přenesená",J174,0)</f>
        <v>0</v>
      </c>
      <c r="BI174" s="185">
        <f>IF(N174="nulová",J174,0)</f>
        <v>0</v>
      </c>
      <c r="BJ174" s="17" t="s">
        <v>83</v>
      </c>
      <c r="BK174" s="185">
        <f>ROUND(I174*H174,2)</f>
        <v>0</v>
      </c>
      <c r="BL174" s="17" t="s">
        <v>217</v>
      </c>
      <c r="BM174" s="184" t="s">
        <v>301</v>
      </c>
    </row>
    <row r="175" spans="1:65" s="2" customFormat="1" ht="14.4" customHeight="1">
      <c r="A175" s="34"/>
      <c r="B175" s="35"/>
      <c r="C175" s="173" t="s">
        <v>302</v>
      </c>
      <c r="D175" s="173" t="s">
        <v>134</v>
      </c>
      <c r="E175" s="174" t="s">
        <v>303</v>
      </c>
      <c r="F175" s="175" t="s">
        <v>304</v>
      </c>
      <c r="G175" s="176" t="s">
        <v>305</v>
      </c>
      <c r="H175" s="177">
        <v>1</v>
      </c>
      <c r="I175" s="178"/>
      <c r="J175" s="179">
        <f>ROUND(I175*H175,2)</f>
        <v>0</v>
      </c>
      <c r="K175" s="175" t="s">
        <v>19</v>
      </c>
      <c r="L175" s="39"/>
      <c r="M175" s="180" t="s">
        <v>19</v>
      </c>
      <c r="N175" s="181" t="s">
        <v>46</v>
      </c>
      <c r="O175" s="64"/>
      <c r="P175" s="182">
        <f>O175*H175</f>
        <v>0</v>
      </c>
      <c r="Q175" s="182">
        <v>1.5499999999999999E-3</v>
      </c>
      <c r="R175" s="182">
        <f>Q175*H175</f>
        <v>1.5499999999999999E-3</v>
      </c>
      <c r="S175" s="182">
        <v>0</v>
      </c>
      <c r="T175" s="183">
        <f>S175*H175</f>
        <v>0</v>
      </c>
      <c r="U175" s="34"/>
      <c r="V175" s="34"/>
      <c r="W175" s="34"/>
      <c r="X175" s="34"/>
      <c r="Y175" s="34"/>
      <c r="Z175" s="34"/>
      <c r="AA175" s="34"/>
      <c r="AB175" s="34"/>
      <c r="AC175" s="34"/>
      <c r="AD175" s="34"/>
      <c r="AE175" s="34"/>
      <c r="AR175" s="184" t="s">
        <v>217</v>
      </c>
      <c r="AT175" s="184" t="s">
        <v>134</v>
      </c>
      <c r="AU175" s="184" t="s">
        <v>86</v>
      </c>
      <c r="AY175" s="17" t="s">
        <v>131</v>
      </c>
      <c r="BE175" s="185">
        <f>IF(N175="základní",J175,0)</f>
        <v>0</v>
      </c>
      <c r="BF175" s="185">
        <f>IF(N175="snížená",J175,0)</f>
        <v>0</v>
      </c>
      <c r="BG175" s="185">
        <f>IF(N175="zákl. přenesená",J175,0)</f>
        <v>0</v>
      </c>
      <c r="BH175" s="185">
        <f>IF(N175="sníž. přenesená",J175,0)</f>
        <v>0</v>
      </c>
      <c r="BI175" s="185">
        <f>IF(N175="nulová",J175,0)</f>
        <v>0</v>
      </c>
      <c r="BJ175" s="17" t="s">
        <v>83</v>
      </c>
      <c r="BK175" s="185">
        <f>ROUND(I175*H175,2)</f>
        <v>0</v>
      </c>
      <c r="BL175" s="17" t="s">
        <v>217</v>
      </c>
      <c r="BM175" s="184" t="s">
        <v>306</v>
      </c>
    </row>
    <row r="176" spans="1:65" s="2" customFormat="1" ht="24.15" customHeight="1">
      <c r="A176" s="34"/>
      <c r="B176" s="35"/>
      <c r="C176" s="173" t="s">
        <v>307</v>
      </c>
      <c r="D176" s="173" t="s">
        <v>134</v>
      </c>
      <c r="E176" s="174" t="s">
        <v>308</v>
      </c>
      <c r="F176" s="175" t="s">
        <v>309</v>
      </c>
      <c r="G176" s="176" t="s">
        <v>278</v>
      </c>
      <c r="H176" s="177">
        <v>1</v>
      </c>
      <c r="I176" s="178"/>
      <c r="J176" s="179">
        <f>ROUND(I176*H176,2)</f>
        <v>0</v>
      </c>
      <c r="K176" s="175" t="s">
        <v>19</v>
      </c>
      <c r="L176" s="39"/>
      <c r="M176" s="180" t="s">
        <v>19</v>
      </c>
      <c r="N176" s="181" t="s">
        <v>46</v>
      </c>
      <c r="O176" s="64"/>
      <c r="P176" s="182">
        <f>O176*H176</f>
        <v>0</v>
      </c>
      <c r="Q176" s="182">
        <v>2.1899999999999999E-2</v>
      </c>
      <c r="R176" s="182">
        <f>Q176*H176</f>
        <v>2.1899999999999999E-2</v>
      </c>
      <c r="S176" s="182">
        <v>0</v>
      </c>
      <c r="T176" s="183">
        <f>S176*H176</f>
        <v>0</v>
      </c>
      <c r="U176" s="34"/>
      <c r="V176" s="34"/>
      <c r="W176" s="34"/>
      <c r="X176" s="34"/>
      <c r="Y176" s="34"/>
      <c r="Z176" s="34"/>
      <c r="AA176" s="34"/>
      <c r="AB176" s="34"/>
      <c r="AC176" s="34"/>
      <c r="AD176" s="34"/>
      <c r="AE176" s="34"/>
      <c r="AR176" s="184" t="s">
        <v>217</v>
      </c>
      <c r="AT176" s="184" t="s">
        <v>134</v>
      </c>
      <c r="AU176" s="184" t="s">
        <v>86</v>
      </c>
      <c r="AY176" s="17" t="s">
        <v>131</v>
      </c>
      <c r="BE176" s="185">
        <f>IF(N176="základní",J176,0)</f>
        <v>0</v>
      </c>
      <c r="BF176" s="185">
        <f>IF(N176="snížená",J176,0)</f>
        <v>0</v>
      </c>
      <c r="BG176" s="185">
        <f>IF(N176="zákl. přenesená",J176,0)</f>
        <v>0</v>
      </c>
      <c r="BH176" s="185">
        <f>IF(N176="sníž. přenesená",J176,0)</f>
        <v>0</v>
      </c>
      <c r="BI176" s="185">
        <f>IF(N176="nulová",J176,0)</f>
        <v>0</v>
      </c>
      <c r="BJ176" s="17" t="s">
        <v>83</v>
      </c>
      <c r="BK176" s="185">
        <f>ROUND(I176*H176,2)</f>
        <v>0</v>
      </c>
      <c r="BL176" s="17" t="s">
        <v>217</v>
      </c>
      <c r="BM176" s="184" t="s">
        <v>310</v>
      </c>
    </row>
    <row r="177" spans="1:65" s="2" customFormat="1" ht="24.15" customHeight="1">
      <c r="A177" s="34"/>
      <c r="B177" s="35"/>
      <c r="C177" s="173" t="s">
        <v>311</v>
      </c>
      <c r="D177" s="173" t="s">
        <v>134</v>
      </c>
      <c r="E177" s="174" t="s">
        <v>312</v>
      </c>
      <c r="F177" s="175" t="s">
        <v>313</v>
      </c>
      <c r="G177" s="176" t="s">
        <v>278</v>
      </c>
      <c r="H177" s="177">
        <v>1</v>
      </c>
      <c r="I177" s="178"/>
      <c r="J177" s="179">
        <f>ROUND(I177*H177,2)</f>
        <v>0</v>
      </c>
      <c r="K177" s="175" t="s">
        <v>19</v>
      </c>
      <c r="L177" s="39"/>
      <c r="M177" s="180" t="s">
        <v>19</v>
      </c>
      <c r="N177" s="181" t="s">
        <v>46</v>
      </c>
      <c r="O177" s="64"/>
      <c r="P177" s="182">
        <f>O177*H177</f>
        <v>0</v>
      </c>
      <c r="Q177" s="182">
        <v>1.0000000000000001E-5</v>
      </c>
      <c r="R177" s="182">
        <f>Q177*H177</f>
        <v>1.0000000000000001E-5</v>
      </c>
      <c r="S177" s="182">
        <v>0</v>
      </c>
      <c r="T177" s="183">
        <f>S177*H177</f>
        <v>0</v>
      </c>
      <c r="U177" s="34"/>
      <c r="V177" s="34"/>
      <c r="W177" s="34"/>
      <c r="X177" s="34"/>
      <c r="Y177" s="34"/>
      <c r="Z177" s="34"/>
      <c r="AA177" s="34"/>
      <c r="AB177" s="34"/>
      <c r="AC177" s="34"/>
      <c r="AD177" s="34"/>
      <c r="AE177" s="34"/>
      <c r="AR177" s="184" t="s">
        <v>217</v>
      </c>
      <c r="AT177" s="184" t="s">
        <v>134</v>
      </c>
      <c r="AU177" s="184" t="s">
        <v>86</v>
      </c>
      <c r="AY177" s="17" t="s">
        <v>131</v>
      </c>
      <c r="BE177" s="185">
        <f>IF(N177="základní",J177,0)</f>
        <v>0</v>
      </c>
      <c r="BF177" s="185">
        <f>IF(N177="snížená",J177,0)</f>
        <v>0</v>
      </c>
      <c r="BG177" s="185">
        <f>IF(N177="zákl. přenesená",J177,0)</f>
        <v>0</v>
      </c>
      <c r="BH177" s="185">
        <f>IF(N177="sníž. přenesená",J177,0)</f>
        <v>0</v>
      </c>
      <c r="BI177" s="185">
        <f>IF(N177="nulová",J177,0)</f>
        <v>0</v>
      </c>
      <c r="BJ177" s="17" t="s">
        <v>83</v>
      </c>
      <c r="BK177" s="185">
        <f>ROUND(I177*H177,2)</f>
        <v>0</v>
      </c>
      <c r="BL177" s="17" t="s">
        <v>217</v>
      </c>
      <c r="BM177" s="184" t="s">
        <v>314</v>
      </c>
    </row>
    <row r="178" spans="1:65" s="2" customFormat="1" ht="67.2">
      <c r="A178" s="34"/>
      <c r="B178" s="35"/>
      <c r="C178" s="36"/>
      <c r="D178" s="188" t="s">
        <v>155</v>
      </c>
      <c r="E178" s="36"/>
      <c r="F178" s="198" t="s">
        <v>315</v>
      </c>
      <c r="G178" s="36"/>
      <c r="H178" s="36"/>
      <c r="I178" s="199"/>
      <c r="J178" s="36"/>
      <c r="K178" s="36"/>
      <c r="L178" s="39"/>
      <c r="M178" s="200"/>
      <c r="N178" s="201"/>
      <c r="O178" s="64"/>
      <c r="P178" s="64"/>
      <c r="Q178" s="64"/>
      <c r="R178" s="64"/>
      <c r="S178" s="64"/>
      <c r="T178" s="65"/>
      <c r="U178" s="34"/>
      <c r="V178" s="34"/>
      <c r="W178" s="34"/>
      <c r="X178" s="34"/>
      <c r="Y178" s="34"/>
      <c r="Z178" s="34"/>
      <c r="AA178" s="34"/>
      <c r="AB178" s="34"/>
      <c r="AC178" s="34"/>
      <c r="AD178" s="34"/>
      <c r="AE178" s="34"/>
      <c r="AT178" s="17" t="s">
        <v>155</v>
      </c>
      <c r="AU178" s="17" t="s">
        <v>86</v>
      </c>
    </row>
    <row r="179" spans="1:65" s="2" customFormat="1" ht="24.15" customHeight="1">
      <c r="A179" s="34"/>
      <c r="B179" s="35"/>
      <c r="C179" s="173" t="s">
        <v>316</v>
      </c>
      <c r="D179" s="173" t="s">
        <v>134</v>
      </c>
      <c r="E179" s="174" t="s">
        <v>317</v>
      </c>
      <c r="F179" s="175" t="s">
        <v>318</v>
      </c>
      <c r="G179" s="176" t="s">
        <v>246</v>
      </c>
      <c r="H179" s="177">
        <v>2.3E-2</v>
      </c>
      <c r="I179" s="178"/>
      <c r="J179" s="179">
        <f>ROUND(I179*H179,2)</f>
        <v>0</v>
      </c>
      <c r="K179" s="175" t="s">
        <v>292</v>
      </c>
      <c r="L179" s="39"/>
      <c r="M179" s="180" t="s">
        <v>19</v>
      </c>
      <c r="N179" s="181" t="s">
        <v>46</v>
      </c>
      <c r="O179" s="64"/>
      <c r="P179" s="182">
        <f>O179*H179</f>
        <v>0</v>
      </c>
      <c r="Q179" s="182">
        <v>0</v>
      </c>
      <c r="R179" s="182">
        <f>Q179*H179</f>
        <v>0</v>
      </c>
      <c r="S179" s="182">
        <v>0</v>
      </c>
      <c r="T179" s="183">
        <f>S179*H179</f>
        <v>0</v>
      </c>
      <c r="U179" s="34"/>
      <c r="V179" s="34"/>
      <c r="W179" s="34"/>
      <c r="X179" s="34"/>
      <c r="Y179" s="34"/>
      <c r="Z179" s="34"/>
      <c r="AA179" s="34"/>
      <c r="AB179" s="34"/>
      <c r="AC179" s="34"/>
      <c r="AD179" s="34"/>
      <c r="AE179" s="34"/>
      <c r="AR179" s="184" t="s">
        <v>217</v>
      </c>
      <c r="AT179" s="184" t="s">
        <v>134</v>
      </c>
      <c r="AU179" s="184" t="s">
        <v>86</v>
      </c>
      <c r="AY179" s="17" t="s">
        <v>131</v>
      </c>
      <c r="BE179" s="185">
        <f>IF(N179="základní",J179,0)</f>
        <v>0</v>
      </c>
      <c r="BF179" s="185">
        <f>IF(N179="snížená",J179,0)</f>
        <v>0</v>
      </c>
      <c r="BG179" s="185">
        <f>IF(N179="zákl. přenesená",J179,0)</f>
        <v>0</v>
      </c>
      <c r="BH179" s="185">
        <f>IF(N179="sníž. přenesená",J179,0)</f>
        <v>0</v>
      </c>
      <c r="BI179" s="185">
        <f>IF(N179="nulová",J179,0)</f>
        <v>0</v>
      </c>
      <c r="BJ179" s="17" t="s">
        <v>83</v>
      </c>
      <c r="BK179" s="185">
        <f>ROUND(I179*H179,2)</f>
        <v>0</v>
      </c>
      <c r="BL179" s="17" t="s">
        <v>217</v>
      </c>
      <c r="BM179" s="184" t="s">
        <v>319</v>
      </c>
    </row>
    <row r="180" spans="1:65" s="2" customFormat="1" ht="86.4">
      <c r="A180" s="34"/>
      <c r="B180" s="35"/>
      <c r="C180" s="36"/>
      <c r="D180" s="188" t="s">
        <v>155</v>
      </c>
      <c r="E180" s="36"/>
      <c r="F180" s="198" t="s">
        <v>320</v>
      </c>
      <c r="G180" s="36"/>
      <c r="H180" s="36"/>
      <c r="I180" s="199"/>
      <c r="J180" s="36"/>
      <c r="K180" s="36"/>
      <c r="L180" s="39"/>
      <c r="M180" s="200"/>
      <c r="N180" s="201"/>
      <c r="O180" s="64"/>
      <c r="P180" s="64"/>
      <c r="Q180" s="64"/>
      <c r="R180" s="64"/>
      <c r="S180" s="64"/>
      <c r="T180" s="65"/>
      <c r="U180" s="34"/>
      <c r="V180" s="34"/>
      <c r="W180" s="34"/>
      <c r="X180" s="34"/>
      <c r="Y180" s="34"/>
      <c r="Z180" s="34"/>
      <c r="AA180" s="34"/>
      <c r="AB180" s="34"/>
      <c r="AC180" s="34"/>
      <c r="AD180" s="34"/>
      <c r="AE180" s="34"/>
      <c r="AT180" s="17" t="s">
        <v>155</v>
      </c>
      <c r="AU180" s="17" t="s">
        <v>86</v>
      </c>
    </row>
    <row r="181" spans="1:65" s="12" customFormat="1" ht="22.8" customHeight="1">
      <c r="B181" s="157"/>
      <c r="C181" s="158"/>
      <c r="D181" s="159" t="s">
        <v>74</v>
      </c>
      <c r="E181" s="171" t="s">
        <v>321</v>
      </c>
      <c r="F181" s="171" t="s">
        <v>322</v>
      </c>
      <c r="G181" s="158"/>
      <c r="H181" s="158"/>
      <c r="I181" s="161"/>
      <c r="J181" s="172">
        <f>BK181</f>
        <v>0</v>
      </c>
      <c r="K181" s="158"/>
      <c r="L181" s="163"/>
      <c r="M181" s="164"/>
      <c r="N181" s="165"/>
      <c r="O181" s="165"/>
      <c r="P181" s="166">
        <f>SUM(P182:P210)</f>
        <v>0</v>
      </c>
      <c r="Q181" s="165"/>
      <c r="R181" s="166">
        <f>SUM(R182:R210)</f>
        <v>0.24790000000000001</v>
      </c>
      <c r="S181" s="165"/>
      <c r="T181" s="167">
        <f>SUM(T182:T210)</f>
        <v>0.20172999999999999</v>
      </c>
      <c r="AR181" s="168" t="s">
        <v>86</v>
      </c>
      <c r="AT181" s="169" t="s">
        <v>74</v>
      </c>
      <c r="AU181" s="169" t="s">
        <v>83</v>
      </c>
      <c r="AY181" s="168" t="s">
        <v>131</v>
      </c>
      <c r="BK181" s="170">
        <f>SUM(BK182:BK210)</f>
        <v>0</v>
      </c>
    </row>
    <row r="182" spans="1:65" s="2" customFormat="1" ht="14.4" customHeight="1">
      <c r="A182" s="34"/>
      <c r="B182" s="35"/>
      <c r="C182" s="173" t="s">
        <v>323</v>
      </c>
      <c r="D182" s="173" t="s">
        <v>134</v>
      </c>
      <c r="E182" s="174" t="s">
        <v>324</v>
      </c>
      <c r="F182" s="175" t="s">
        <v>325</v>
      </c>
      <c r="G182" s="176" t="s">
        <v>300</v>
      </c>
      <c r="H182" s="177">
        <v>5</v>
      </c>
      <c r="I182" s="178"/>
      <c r="J182" s="179">
        <f>ROUND(I182*H182,2)</f>
        <v>0</v>
      </c>
      <c r="K182" s="175" t="s">
        <v>138</v>
      </c>
      <c r="L182" s="39"/>
      <c r="M182" s="180" t="s">
        <v>19</v>
      </c>
      <c r="N182" s="181" t="s">
        <v>46</v>
      </c>
      <c r="O182" s="64"/>
      <c r="P182" s="182">
        <f>O182*H182</f>
        <v>0</v>
      </c>
      <c r="Q182" s="182">
        <v>0</v>
      </c>
      <c r="R182" s="182">
        <f>Q182*H182</f>
        <v>0</v>
      </c>
      <c r="S182" s="182">
        <v>1.933E-2</v>
      </c>
      <c r="T182" s="183">
        <f>S182*H182</f>
        <v>9.665E-2</v>
      </c>
      <c r="U182" s="34"/>
      <c r="V182" s="34"/>
      <c r="W182" s="34"/>
      <c r="X182" s="34"/>
      <c r="Y182" s="34"/>
      <c r="Z182" s="34"/>
      <c r="AA182" s="34"/>
      <c r="AB182" s="34"/>
      <c r="AC182" s="34"/>
      <c r="AD182" s="34"/>
      <c r="AE182" s="34"/>
      <c r="AR182" s="184" t="s">
        <v>217</v>
      </c>
      <c r="AT182" s="184" t="s">
        <v>134</v>
      </c>
      <c r="AU182" s="184" t="s">
        <v>86</v>
      </c>
      <c r="AY182" s="17" t="s">
        <v>131</v>
      </c>
      <c r="BE182" s="185">
        <f>IF(N182="základní",J182,0)</f>
        <v>0</v>
      </c>
      <c r="BF182" s="185">
        <f>IF(N182="snížená",J182,0)</f>
        <v>0</v>
      </c>
      <c r="BG182" s="185">
        <f>IF(N182="zákl. přenesená",J182,0)</f>
        <v>0</v>
      </c>
      <c r="BH182" s="185">
        <f>IF(N182="sníž. přenesená",J182,0)</f>
        <v>0</v>
      </c>
      <c r="BI182" s="185">
        <f>IF(N182="nulová",J182,0)</f>
        <v>0</v>
      </c>
      <c r="BJ182" s="17" t="s">
        <v>83</v>
      </c>
      <c r="BK182" s="185">
        <f>ROUND(I182*H182,2)</f>
        <v>0</v>
      </c>
      <c r="BL182" s="17" t="s">
        <v>217</v>
      </c>
      <c r="BM182" s="184" t="s">
        <v>326</v>
      </c>
    </row>
    <row r="183" spans="1:65" s="2" customFormat="1" ht="14.4" customHeight="1">
      <c r="A183" s="34"/>
      <c r="B183" s="35"/>
      <c r="C183" s="173" t="s">
        <v>327</v>
      </c>
      <c r="D183" s="173" t="s">
        <v>134</v>
      </c>
      <c r="E183" s="174" t="s">
        <v>328</v>
      </c>
      <c r="F183" s="175" t="s">
        <v>329</v>
      </c>
      <c r="G183" s="176" t="s">
        <v>300</v>
      </c>
      <c r="H183" s="177">
        <v>5</v>
      </c>
      <c r="I183" s="178"/>
      <c r="J183" s="179">
        <f>ROUND(I183*H183,2)</f>
        <v>0</v>
      </c>
      <c r="K183" s="175" t="s">
        <v>138</v>
      </c>
      <c r="L183" s="39"/>
      <c r="M183" s="180" t="s">
        <v>19</v>
      </c>
      <c r="N183" s="181" t="s">
        <v>46</v>
      </c>
      <c r="O183" s="64"/>
      <c r="P183" s="182">
        <f>O183*H183</f>
        <v>0</v>
      </c>
      <c r="Q183" s="182">
        <v>1.6969999999999999E-2</v>
      </c>
      <c r="R183" s="182">
        <f>Q183*H183</f>
        <v>8.4849999999999995E-2</v>
      </c>
      <c r="S183" s="182">
        <v>0</v>
      </c>
      <c r="T183" s="183">
        <f>S183*H183</f>
        <v>0</v>
      </c>
      <c r="U183" s="34"/>
      <c r="V183" s="34"/>
      <c r="W183" s="34"/>
      <c r="X183" s="34"/>
      <c r="Y183" s="34"/>
      <c r="Z183" s="34"/>
      <c r="AA183" s="34"/>
      <c r="AB183" s="34"/>
      <c r="AC183" s="34"/>
      <c r="AD183" s="34"/>
      <c r="AE183" s="34"/>
      <c r="AR183" s="184" t="s">
        <v>217</v>
      </c>
      <c r="AT183" s="184" t="s">
        <v>134</v>
      </c>
      <c r="AU183" s="184" t="s">
        <v>86</v>
      </c>
      <c r="AY183" s="17" t="s">
        <v>131</v>
      </c>
      <c r="BE183" s="185">
        <f>IF(N183="základní",J183,0)</f>
        <v>0</v>
      </c>
      <c r="BF183" s="185">
        <f>IF(N183="snížená",J183,0)</f>
        <v>0</v>
      </c>
      <c r="BG183" s="185">
        <f>IF(N183="zákl. přenesená",J183,0)</f>
        <v>0</v>
      </c>
      <c r="BH183" s="185">
        <f>IF(N183="sníž. přenesená",J183,0)</f>
        <v>0</v>
      </c>
      <c r="BI183" s="185">
        <f>IF(N183="nulová",J183,0)</f>
        <v>0</v>
      </c>
      <c r="BJ183" s="17" t="s">
        <v>83</v>
      </c>
      <c r="BK183" s="185">
        <f>ROUND(I183*H183,2)</f>
        <v>0</v>
      </c>
      <c r="BL183" s="17" t="s">
        <v>217</v>
      </c>
      <c r="BM183" s="184" t="s">
        <v>330</v>
      </c>
    </row>
    <row r="184" spans="1:65" s="2" customFormat="1" ht="38.4">
      <c r="A184" s="34"/>
      <c r="B184" s="35"/>
      <c r="C184" s="36"/>
      <c r="D184" s="188" t="s">
        <v>155</v>
      </c>
      <c r="E184" s="36"/>
      <c r="F184" s="198" t="s">
        <v>331</v>
      </c>
      <c r="G184" s="36"/>
      <c r="H184" s="36"/>
      <c r="I184" s="199"/>
      <c r="J184" s="36"/>
      <c r="K184" s="36"/>
      <c r="L184" s="39"/>
      <c r="M184" s="200"/>
      <c r="N184" s="201"/>
      <c r="O184" s="64"/>
      <c r="P184" s="64"/>
      <c r="Q184" s="64"/>
      <c r="R184" s="64"/>
      <c r="S184" s="64"/>
      <c r="T184" s="65"/>
      <c r="U184" s="34"/>
      <c r="V184" s="34"/>
      <c r="W184" s="34"/>
      <c r="X184" s="34"/>
      <c r="Y184" s="34"/>
      <c r="Z184" s="34"/>
      <c r="AA184" s="34"/>
      <c r="AB184" s="34"/>
      <c r="AC184" s="34"/>
      <c r="AD184" s="34"/>
      <c r="AE184" s="34"/>
      <c r="AT184" s="17" t="s">
        <v>155</v>
      </c>
      <c r="AU184" s="17" t="s">
        <v>86</v>
      </c>
    </row>
    <row r="185" spans="1:65" s="2" customFormat="1" ht="14.4" customHeight="1">
      <c r="A185" s="34"/>
      <c r="B185" s="35"/>
      <c r="C185" s="173" t="s">
        <v>332</v>
      </c>
      <c r="D185" s="173" t="s">
        <v>134</v>
      </c>
      <c r="E185" s="174" t="s">
        <v>333</v>
      </c>
      <c r="F185" s="175" t="s">
        <v>334</v>
      </c>
      <c r="G185" s="176" t="s">
        <v>300</v>
      </c>
      <c r="H185" s="177">
        <v>4</v>
      </c>
      <c r="I185" s="178"/>
      <c r="J185" s="179">
        <f>ROUND(I185*H185,2)</f>
        <v>0</v>
      </c>
      <c r="K185" s="175" t="s">
        <v>138</v>
      </c>
      <c r="L185" s="39"/>
      <c r="M185" s="180" t="s">
        <v>19</v>
      </c>
      <c r="N185" s="181" t="s">
        <v>46</v>
      </c>
      <c r="O185" s="64"/>
      <c r="P185" s="182">
        <f>O185*H185</f>
        <v>0</v>
      </c>
      <c r="Q185" s="182">
        <v>0</v>
      </c>
      <c r="R185" s="182">
        <f>Q185*H185</f>
        <v>0</v>
      </c>
      <c r="S185" s="182">
        <v>1.9460000000000002E-2</v>
      </c>
      <c r="T185" s="183">
        <f>S185*H185</f>
        <v>7.7840000000000006E-2</v>
      </c>
      <c r="U185" s="34"/>
      <c r="V185" s="34"/>
      <c r="W185" s="34"/>
      <c r="X185" s="34"/>
      <c r="Y185" s="34"/>
      <c r="Z185" s="34"/>
      <c r="AA185" s="34"/>
      <c r="AB185" s="34"/>
      <c r="AC185" s="34"/>
      <c r="AD185" s="34"/>
      <c r="AE185" s="34"/>
      <c r="AR185" s="184" t="s">
        <v>217</v>
      </c>
      <c r="AT185" s="184" t="s">
        <v>134</v>
      </c>
      <c r="AU185" s="184" t="s">
        <v>86</v>
      </c>
      <c r="AY185" s="17" t="s">
        <v>131</v>
      </c>
      <c r="BE185" s="185">
        <f>IF(N185="základní",J185,0)</f>
        <v>0</v>
      </c>
      <c r="BF185" s="185">
        <f>IF(N185="snížená",J185,0)</f>
        <v>0</v>
      </c>
      <c r="BG185" s="185">
        <f>IF(N185="zákl. přenesená",J185,0)</f>
        <v>0</v>
      </c>
      <c r="BH185" s="185">
        <f>IF(N185="sníž. přenesená",J185,0)</f>
        <v>0</v>
      </c>
      <c r="BI185" s="185">
        <f>IF(N185="nulová",J185,0)</f>
        <v>0</v>
      </c>
      <c r="BJ185" s="17" t="s">
        <v>83</v>
      </c>
      <c r="BK185" s="185">
        <f>ROUND(I185*H185,2)</f>
        <v>0</v>
      </c>
      <c r="BL185" s="17" t="s">
        <v>217</v>
      </c>
      <c r="BM185" s="184" t="s">
        <v>335</v>
      </c>
    </row>
    <row r="186" spans="1:65" s="2" customFormat="1" ht="24.15" customHeight="1">
      <c r="A186" s="34"/>
      <c r="B186" s="35"/>
      <c r="C186" s="173" t="s">
        <v>336</v>
      </c>
      <c r="D186" s="173" t="s">
        <v>134</v>
      </c>
      <c r="E186" s="174" t="s">
        <v>337</v>
      </c>
      <c r="F186" s="175" t="s">
        <v>338</v>
      </c>
      <c r="G186" s="176" t="s">
        <v>300</v>
      </c>
      <c r="H186" s="177">
        <v>1</v>
      </c>
      <c r="I186" s="178"/>
      <c r="J186" s="179">
        <f>ROUND(I186*H186,2)</f>
        <v>0</v>
      </c>
      <c r="K186" s="175" t="s">
        <v>138</v>
      </c>
      <c r="L186" s="39"/>
      <c r="M186" s="180" t="s">
        <v>19</v>
      </c>
      <c r="N186" s="181" t="s">
        <v>46</v>
      </c>
      <c r="O186" s="64"/>
      <c r="P186" s="182">
        <f>O186*H186</f>
        <v>0</v>
      </c>
      <c r="Q186" s="182">
        <v>1.7729999999999999E-2</v>
      </c>
      <c r="R186" s="182">
        <f>Q186*H186</f>
        <v>1.7729999999999999E-2</v>
      </c>
      <c r="S186" s="182">
        <v>0</v>
      </c>
      <c r="T186" s="183">
        <f>S186*H186</f>
        <v>0</v>
      </c>
      <c r="U186" s="34"/>
      <c r="V186" s="34"/>
      <c r="W186" s="34"/>
      <c r="X186" s="34"/>
      <c r="Y186" s="34"/>
      <c r="Z186" s="34"/>
      <c r="AA186" s="34"/>
      <c r="AB186" s="34"/>
      <c r="AC186" s="34"/>
      <c r="AD186" s="34"/>
      <c r="AE186" s="34"/>
      <c r="AR186" s="184" t="s">
        <v>217</v>
      </c>
      <c r="AT186" s="184" t="s">
        <v>134</v>
      </c>
      <c r="AU186" s="184" t="s">
        <v>86</v>
      </c>
      <c r="AY186" s="17" t="s">
        <v>131</v>
      </c>
      <c r="BE186" s="185">
        <f>IF(N186="základní",J186,0)</f>
        <v>0</v>
      </c>
      <c r="BF186" s="185">
        <f>IF(N186="snížená",J186,0)</f>
        <v>0</v>
      </c>
      <c r="BG186" s="185">
        <f>IF(N186="zákl. přenesená",J186,0)</f>
        <v>0</v>
      </c>
      <c r="BH186" s="185">
        <f>IF(N186="sníž. přenesená",J186,0)</f>
        <v>0</v>
      </c>
      <c r="BI186" s="185">
        <f>IF(N186="nulová",J186,0)</f>
        <v>0</v>
      </c>
      <c r="BJ186" s="17" t="s">
        <v>83</v>
      </c>
      <c r="BK186" s="185">
        <f>ROUND(I186*H186,2)</f>
        <v>0</v>
      </c>
      <c r="BL186" s="17" t="s">
        <v>217</v>
      </c>
      <c r="BM186" s="184" t="s">
        <v>339</v>
      </c>
    </row>
    <row r="187" spans="1:65" s="2" customFormat="1" ht="76.8">
      <c r="A187" s="34"/>
      <c r="B187" s="35"/>
      <c r="C187" s="36"/>
      <c r="D187" s="188" t="s">
        <v>155</v>
      </c>
      <c r="E187" s="36"/>
      <c r="F187" s="198" t="s">
        <v>340</v>
      </c>
      <c r="G187" s="36"/>
      <c r="H187" s="36"/>
      <c r="I187" s="199"/>
      <c r="J187" s="36"/>
      <c r="K187" s="36"/>
      <c r="L187" s="39"/>
      <c r="M187" s="200"/>
      <c r="N187" s="201"/>
      <c r="O187" s="64"/>
      <c r="P187" s="64"/>
      <c r="Q187" s="64"/>
      <c r="R187" s="64"/>
      <c r="S187" s="64"/>
      <c r="T187" s="65"/>
      <c r="U187" s="34"/>
      <c r="V187" s="34"/>
      <c r="W187" s="34"/>
      <c r="X187" s="34"/>
      <c r="Y187" s="34"/>
      <c r="Z187" s="34"/>
      <c r="AA187" s="34"/>
      <c r="AB187" s="34"/>
      <c r="AC187" s="34"/>
      <c r="AD187" s="34"/>
      <c r="AE187" s="34"/>
      <c r="AT187" s="17" t="s">
        <v>155</v>
      </c>
      <c r="AU187" s="17" t="s">
        <v>86</v>
      </c>
    </row>
    <row r="188" spans="1:65" s="2" customFormat="1" ht="14.4" customHeight="1">
      <c r="A188" s="34"/>
      <c r="B188" s="35"/>
      <c r="C188" s="173" t="s">
        <v>341</v>
      </c>
      <c r="D188" s="173" t="s">
        <v>134</v>
      </c>
      <c r="E188" s="174" t="s">
        <v>342</v>
      </c>
      <c r="F188" s="175" t="s">
        <v>343</v>
      </c>
      <c r="G188" s="176" t="s">
        <v>300</v>
      </c>
      <c r="H188" s="177">
        <v>1</v>
      </c>
      <c r="I188" s="178"/>
      <c r="J188" s="179">
        <f t="shared" ref="J188:J198" si="0">ROUND(I188*H188,2)</f>
        <v>0</v>
      </c>
      <c r="K188" s="175" t="s">
        <v>138</v>
      </c>
      <c r="L188" s="39"/>
      <c r="M188" s="180" t="s">
        <v>19</v>
      </c>
      <c r="N188" s="181" t="s">
        <v>46</v>
      </c>
      <c r="O188" s="64"/>
      <c r="P188" s="182">
        <f t="shared" ref="P188:P198" si="1">O188*H188</f>
        <v>0</v>
      </c>
      <c r="Q188" s="182">
        <v>0</v>
      </c>
      <c r="R188" s="182">
        <f t="shared" ref="R188:R198" si="2">Q188*H188</f>
        <v>0</v>
      </c>
      <c r="S188" s="182">
        <v>1.7600000000000001E-2</v>
      </c>
      <c r="T188" s="183">
        <f t="shared" ref="T188:T198" si="3">S188*H188</f>
        <v>1.7600000000000001E-2</v>
      </c>
      <c r="U188" s="34"/>
      <c r="V188" s="34"/>
      <c r="W188" s="34"/>
      <c r="X188" s="34"/>
      <c r="Y188" s="34"/>
      <c r="Z188" s="34"/>
      <c r="AA188" s="34"/>
      <c r="AB188" s="34"/>
      <c r="AC188" s="34"/>
      <c r="AD188" s="34"/>
      <c r="AE188" s="34"/>
      <c r="AR188" s="184" t="s">
        <v>217</v>
      </c>
      <c r="AT188" s="184" t="s">
        <v>134</v>
      </c>
      <c r="AU188" s="184" t="s">
        <v>86</v>
      </c>
      <c r="AY188" s="17" t="s">
        <v>131</v>
      </c>
      <c r="BE188" s="185">
        <f t="shared" ref="BE188:BE198" si="4">IF(N188="základní",J188,0)</f>
        <v>0</v>
      </c>
      <c r="BF188" s="185">
        <f t="shared" ref="BF188:BF198" si="5">IF(N188="snížená",J188,0)</f>
        <v>0</v>
      </c>
      <c r="BG188" s="185">
        <f t="shared" ref="BG188:BG198" si="6">IF(N188="zákl. přenesená",J188,0)</f>
        <v>0</v>
      </c>
      <c r="BH188" s="185">
        <f t="shared" ref="BH188:BH198" si="7">IF(N188="sníž. přenesená",J188,0)</f>
        <v>0</v>
      </c>
      <c r="BI188" s="185">
        <f t="shared" ref="BI188:BI198" si="8">IF(N188="nulová",J188,0)</f>
        <v>0</v>
      </c>
      <c r="BJ188" s="17" t="s">
        <v>83</v>
      </c>
      <c r="BK188" s="185">
        <f t="shared" ref="BK188:BK198" si="9">ROUND(I188*H188,2)</f>
        <v>0</v>
      </c>
      <c r="BL188" s="17" t="s">
        <v>217</v>
      </c>
      <c r="BM188" s="184" t="s">
        <v>344</v>
      </c>
    </row>
    <row r="189" spans="1:65" s="2" customFormat="1" ht="14.4" customHeight="1">
      <c r="A189" s="34"/>
      <c r="B189" s="35"/>
      <c r="C189" s="173" t="s">
        <v>345</v>
      </c>
      <c r="D189" s="173" t="s">
        <v>134</v>
      </c>
      <c r="E189" s="174" t="s">
        <v>346</v>
      </c>
      <c r="F189" s="175" t="s">
        <v>347</v>
      </c>
      <c r="G189" s="176" t="s">
        <v>300</v>
      </c>
      <c r="H189" s="177">
        <v>1</v>
      </c>
      <c r="I189" s="178"/>
      <c r="J189" s="179">
        <f t="shared" si="0"/>
        <v>0</v>
      </c>
      <c r="K189" s="175" t="s">
        <v>138</v>
      </c>
      <c r="L189" s="39"/>
      <c r="M189" s="180" t="s">
        <v>19</v>
      </c>
      <c r="N189" s="181" t="s">
        <v>46</v>
      </c>
      <c r="O189" s="64"/>
      <c r="P189" s="182">
        <f t="shared" si="1"/>
        <v>0</v>
      </c>
      <c r="Q189" s="182">
        <v>1.6889999999999999E-2</v>
      </c>
      <c r="R189" s="182">
        <f t="shared" si="2"/>
        <v>1.6889999999999999E-2</v>
      </c>
      <c r="S189" s="182">
        <v>0</v>
      </c>
      <c r="T189" s="183">
        <f t="shared" si="3"/>
        <v>0</v>
      </c>
      <c r="U189" s="34"/>
      <c r="V189" s="34"/>
      <c r="W189" s="34"/>
      <c r="X189" s="34"/>
      <c r="Y189" s="34"/>
      <c r="Z189" s="34"/>
      <c r="AA189" s="34"/>
      <c r="AB189" s="34"/>
      <c r="AC189" s="34"/>
      <c r="AD189" s="34"/>
      <c r="AE189" s="34"/>
      <c r="AR189" s="184" t="s">
        <v>217</v>
      </c>
      <c r="AT189" s="184" t="s">
        <v>134</v>
      </c>
      <c r="AU189" s="184" t="s">
        <v>86</v>
      </c>
      <c r="AY189" s="17" t="s">
        <v>131</v>
      </c>
      <c r="BE189" s="185">
        <f t="shared" si="4"/>
        <v>0</v>
      </c>
      <c r="BF189" s="185">
        <f t="shared" si="5"/>
        <v>0</v>
      </c>
      <c r="BG189" s="185">
        <f t="shared" si="6"/>
        <v>0</v>
      </c>
      <c r="BH189" s="185">
        <f t="shared" si="7"/>
        <v>0</v>
      </c>
      <c r="BI189" s="185">
        <f t="shared" si="8"/>
        <v>0</v>
      </c>
      <c r="BJ189" s="17" t="s">
        <v>83</v>
      </c>
      <c r="BK189" s="185">
        <f t="shared" si="9"/>
        <v>0</v>
      </c>
      <c r="BL189" s="17" t="s">
        <v>217</v>
      </c>
      <c r="BM189" s="184" t="s">
        <v>348</v>
      </c>
    </row>
    <row r="190" spans="1:65" s="2" customFormat="1" ht="24.15" customHeight="1">
      <c r="A190" s="34"/>
      <c r="B190" s="35"/>
      <c r="C190" s="173" t="s">
        <v>349</v>
      </c>
      <c r="D190" s="173" t="s">
        <v>134</v>
      </c>
      <c r="E190" s="174" t="s">
        <v>350</v>
      </c>
      <c r="F190" s="175" t="s">
        <v>351</v>
      </c>
      <c r="G190" s="176" t="s">
        <v>305</v>
      </c>
      <c r="H190" s="177">
        <v>1</v>
      </c>
      <c r="I190" s="178"/>
      <c r="J190" s="179">
        <f t="shared" si="0"/>
        <v>0</v>
      </c>
      <c r="K190" s="175" t="s">
        <v>19</v>
      </c>
      <c r="L190" s="39"/>
      <c r="M190" s="180" t="s">
        <v>19</v>
      </c>
      <c r="N190" s="181" t="s">
        <v>46</v>
      </c>
      <c r="O190" s="64"/>
      <c r="P190" s="182">
        <f t="shared" si="1"/>
        <v>0</v>
      </c>
      <c r="Q190" s="182">
        <v>1.4999999999999999E-2</v>
      </c>
      <c r="R190" s="182">
        <f t="shared" si="2"/>
        <v>1.4999999999999999E-2</v>
      </c>
      <c r="S190" s="182">
        <v>0</v>
      </c>
      <c r="T190" s="183">
        <f t="shared" si="3"/>
        <v>0</v>
      </c>
      <c r="U190" s="34"/>
      <c r="V190" s="34"/>
      <c r="W190" s="34"/>
      <c r="X190" s="34"/>
      <c r="Y190" s="34"/>
      <c r="Z190" s="34"/>
      <c r="AA190" s="34"/>
      <c r="AB190" s="34"/>
      <c r="AC190" s="34"/>
      <c r="AD190" s="34"/>
      <c r="AE190" s="34"/>
      <c r="AR190" s="184" t="s">
        <v>217</v>
      </c>
      <c r="AT190" s="184" t="s">
        <v>134</v>
      </c>
      <c r="AU190" s="184" t="s">
        <v>86</v>
      </c>
      <c r="AY190" s="17" t="s">
        <v>131</v>
      </c>
      <c r="BE190" s="185">
        <f t="shared" si="4"/>
        <v>0</v>
      </c>
      <c r="BF190" s="185">
        <f t="shared" si="5"/>
        <v>0</v>
      </c>
      <c r="BG190" s="185">
        <f t="shared" si="6"/>
        <v>0</v>
      </c>
      <c r="BH190" s="185">
        <f t="shared" si="7"/>
        <v>0</v>
      </c>
      <c r="BI190" s="185">
        <f t="shared" si="8"/>
        <v>0</v>
      </c>
      <c r="BJ190" s="17" t="s">
        <v>83</v>
      </c>
      <c r="BK190" s="185">
        <f t="shared" si="9"/>
        <v>0</v>
      </c>
      <c r="BL190" s="17" t="s">
        <v>217</v>
      </c>
      <c r="BM190" s="184" t="s">
        <v>352</v>
      </c>
    </row>
    <row r="191" spans="1:65" s="2" customFormat="1" ht="24.15" customHeight="1">
      <c r="A191" s="34"/>
      <c r="B191" s="35"/>
      <c r="C191" s="173" t="s">
        <v>353</v>
      </c>
      <c r="D191" s="173" t="s">
        <v>134</v>
      </c>
      <c r="E191" s="174" t="s">
        <v>354</v>
      </c>
      <c r="F191" s="175" t="s">
        <v>355</v>
      </c>
      <c r="G191" s="176" t="s">
        <v>300</v>
      </c>
      <c r="H191" s="177">
        <v>3</v>
      </c>
      <c r="I191" s="178"/>
      <c r="J191" s="179">
        <f t="shared" si="0"/>
        <v>0</v>
      </c>
      <c r="K191" s="175" t="s">
        <v>19</v>
      </c>
      <c r="L191" s="39"/>
      <c r="M191" s="180" t="s">
        <v>19</v>
      </c>
      <c r="N191" s="181" t="s">
        <v>46</v>
      </c>
      <c r="O191" s="64"/>
      <c r="P191" s="182">
        <f t="shared" si="1"/>
        <v>0</v>
      </c>
      <c r="Q191" s="182">
        <v>5.1999999999999995E-4</v>
      </c>
      <c r="R191" s="182">
        <f t="shared" si="2"/>
        <v>1.5599999999999998E-3</v>
      </c>
      <c r="S191" s="182">
        <v>0</v>
      </c>
      <c r="T191" s="183">
        <f t="shared" si="3"/>
        <v>0</v>
      </c>
      <c r="U191" s="34"/>
      <c r="V191" s="34"/>
      <c r="W191" s="34"/>
      <c r="X191" s="34"/>
      <c r="Y191" s="34"/>
      <c r="Z191" s="34"/>
      <c r="AA191" s="34"/>
      <c r="AB191" s="34"/>
      <c r="AC191" s="34"/>
      <c r="AD191" s="34"/>
      <c r="AE191" s="34"/>
      <c r="AR191" s="184" t="s">
        <v>217</v>
      </c>
      <c r="AT191" s="184" t="s">
        <v>134</v>
      </c>
      <c r="AU191" s="184" t="s">
        <v>86</v>
      </c>
      <c r="AY191" s="17" t="s">
        <v>131</v>
      </c>
      <c r="BE191" s="185">
        <f t="shared" si="4"/>
        <v>0</v>
      </c>
      <c r="BF191" s="185">
        <f t="shared" si="5"/>
        <v>0</v>
      </c>
      <c r="BG191" s="185">
        <f t="shared" si="6"/>
        <v>0</v>
      </c>
      <c r="BH191" s="185">
        <f t="shared" si="7"/>
        <v>0</v>
      </c>
      <c r="BI191" s="185">
        <f t="shared" si="8"/>
        <v>0</v>
      </c>
      <c r="BJ191" s="17" t="s">
        <v>83</v>
      </c>
      <c r="BK191" s="185">
        <f t="shared" si="9"/>
        <v>0</v>
      </c>
      <c r="BL191" s="17" t="s">
        <v>217</v>
      </c>
      <c r="BM191" s="184" t="s">
        <v>356</v>
      </c>
    </row>
    <row r="192" spans="1:65" s="2" customFormat="1" ht="14.4" customHeight="1">
      <c r="A192" s="34"/>
      <c r="B192" s="35"/>
      <c r="C192" s="173" t="s">
        <v>357</v>
      </c>
      <c r="D192" s="173" t="s">
        <v>134</v>
      </c>
      <c r="E192" s="174" t="s">
        <v>358</v>
      </c>
      <c r="F192" s="175" t="s">
        <v>359</v>
      </c>
      <c r="G192" s="176" t="s">
        <v>300</v>
      </c>
      <c r="H192" s="177">
        <v>5</v>
      </c>
      <c r="I192" s="178"/>
      <c r="J192" s="179">
        <f t="shared" si="0"/>
        <v>0</v>
      </c>
      <c r="K192" s="175" t="s">
        <v>138</v>
      </c>
      <c r="L192" s="39"/>
      <c r="M192" s="180" t="s">
        <v>19</v>
      </c>
      <c r="N192" s="181" t="s">
        <v>46</v>
      </c>
      <c r="O192" s="64"/>
      <c r="P192" s="182">
        <f t="shared" si="1"/>
        <v>0</v>
      </c>
      <c r="Q192" s="182">
        <v>5.1999999999999995E-4</v>
      </c>
      <c r="R192" s="182">
        <f t="shared" si="2"/>
        <v>2.5999999999999999E-3</v>
      </c>
      <c r="S192" s="182">
        <v>0</v>
      </c>
      <c r="T192" s="183">
        <f t="shared" si="3"/>
        <v>0</v>
      </c>
      <c r="U192" s="34"/>
      <c r="V192" s="34"/>
      <c r="W192" s="34"/>
      <c r="X192" s="34"/>
      <c r="Y192" s="34"/>
      <c r="Z192" s="34"/>
      <c r="AA192" s="34"/>
      <c r="AB192" s="34"/>
      <c r="AC192" s="34"/>
      <c r="AD192" s="34"/>
      <c r="AE192" s="34"/>
      <c r="AR192" s="184" t="s">
        <v>217</v>
      </c>
      <c r="AT192" s="184" t="s">
        <v>134</v>
      </c>
      <c r="AU192" s="184" t="s">
        <v>86</v>
      </c>
      <c r="AY192" s="17" t="s">
        <v>131</v>
      </c>
      <c r="BE192" s="185">
        <f t="shared" si="4"/>
        <v>0</v>
      </c>
      <c r="BF192" s="185">
        <f t="shared" si="5"/>
        <v>0</v>
      </c>
      <c r="BG192" s="185">
        <f t="shared" si="6"/>
        <v>0</v>
      </c>
      <c r="BH192" s="185">
        <f t="shared" si="7"/>
        <v>0</v>
      </c>
      <c r="BI192" s="185">
        <f t="shared" si="8"/>
        <v>0</v>
      </c>
      <c r="BJ192" s="17" t="s">
        <v>83</v>
      </c>
      <c r="BK192" s="185">
        <f t="shared" si="9"/>
        <v>0</v>
      </c>
      <c r="BL192" s="17" t="s">
        <v>217</v>
      </c>
      <c r="BM192" s="184" t="s">
        <v>360</v>
      </c>
    </row>
    <row r="193" spans="1:65" s="2" customFormat="1" ht="49.05" customHeight="1">
      <c r="A193" s="34"/>
      <c r="B193" s="35"/>
      <c r="C193" s="173" t="s">
        <v>361</v>
      </c>
      <c r="D193" s="173" t="s">
        <v>134</v>
      </c>
      <c r="E193" s="174" t="s">
        <v>362</v>
      </c>
      <c r="F193" s="175" t="s">
        <v>363</v>
      </c>
      <c r="G193" s="176" t="s">
        <v>305</v>
      </c>
      <c r="H193" s="177">
        <v>2</v>
      </c>
      <c r="I193" s="178"/>
      <c r="J193" s="179">
        <f t="shared" si="0"/>
        <v>0</v>
      </c>
      <c r="K193" s="175" t="s">
        <v>19</v>
      </c>
      <c r="L193" s="39"/>
      <c r="M193" s="180" t="s">
        <v>19</v>
      </c>
      <c r="N193" s="181" t="s">
        <v>46</v>
      </c>
      <c r="O193" s="64"/>
      <c r="P193" s="182">
        <f t="shared" si="1"/>
        <v>0</v>
      </c>
      <c r="Q193" s="182">
        <v>2E-3</v>
      </c>
      <c r="R193" s="182">
        <f t="shared" si="2"/>
        <v>4.0000000000000001E-3</v>
      </c>
      <c r="S193" s="182">
        <v>0</v>
      </c>
      <c r="T193" s="183">
        <f t="shared" si="3"/>
        <v>0</v>
      </c>
      <c r="U193" s="34"/>
      <c r="V193" s="34"/>
      <c r="W193" s="34"/>
      <c r="X193" s="34"/>
      <c r="Y193" s="34"/>
      <c r="Z193" s="34"/>
      <c r="AA193" s="34"/>
      <c r="AB193" s="34"/>
      <c r="AC193" s="34"/>
      <c r="AD193" s="34"/>
      <c r="AE193" s="34"/>
      <c r="AR193" s="184" t="s">
        <v>83</v>
      </c>
      <c r="AT193" s="184" t="s">
        <v>134</v>
      </c>
      <c r="AU193" s="184" t="s">
        <v>86</v>
      </c>
      <c r="AY193" s="17" t="s">
        <v>131</v>
      </c>
      <c r="BE193" s="185">
        <f t="shared" si="4"/>
        <v>0</v>
      </c>
      <c r="BF193" s="185">
        <f t="shared" si="5"/>
        <v>0</v>
      </c>
      <c r="BG193" s="185">
        <f t="shared" si="6"/>
        <v>0</v>
      </c>
      <c r="BH193" s="185">
        <f t="shared" si="7"/>
        <v>0</v>
      </c>
      <c r="BI193" s="185">
        <f t="shared" si="8"/>
        <v>0</v>
      </c>
      <c r="BJ193" s="17" t="s">
        <v>83</v>
      </c>
      <c r="BK193" s="185">
        <f t="shared" si="9"/>
        <v>0</v>
      </c>
      <c r="BL193" s="17" t="s">
        <v>83</v>
      </c>
      <c r="BM193" s="184" t="s">
        <v>364</v>
      </c>
    </row>
    <row r="194" spans="1:65" s="2" customFormat="1" ht="24.15" customHeight="1">
      <c r="A194" s="34"/>
      <c r="B194" s="35"/>
      <c r="C194" s="173" t="s">
        <v>365</v>
      </c>
      <c r="D194" s="173" t="s">
        <v>134</v>
      </c>
      <c r="E194" s="174" t="s">
        <v>366</v>
      </c>
      <c r="F194" s="175" t="s">
        <v>367</v>
      </c>
      <c r="G194" s="176" t="s">
        <v>278</v>
      </c>
      <c r="H194" s="177">
        <v>1</v>
      </c>
      <c r="I194" s="178"/>
      <c r="J194" s="179">
        <f t="shared" si="0"/>
        <v>0</v>
      </c>
      <c r="K194" s="175" t="s">
        <v>19</v>
      </c>
      <c r="L194" s="39"/>
      <c r="M194" s="180" t="s">
        <v>19</v>
      </c>
      <c r="N194" s="181" t="s">
        <v>46</v>
      </c>
      <c r="O194" s="64"/>
      <c r="P194" s="182">
        <f t="shared" si="1"/>
        <v>0</v>
      </c>
      <c r="Q194" s="182">
        <v>1.4999999999999999E-2</v>
      </c>
      <c r="R194" s="182">
        <f t="shared" si="2"/>
        <v>1.4999999999999999E-2</v>
      </c>
      <c r="S194" s="182">
        <v>0</v>
      </c>
      <c r="T194" s="183">
        <f t="shared" si="3"/>
        <v>0</v>
      </c>
      <c r="U194" s="34"/>
      <c r="V194" s="34"/>
      <c r="W194" s="34"/>
      <c r="X194" s="34"/>
      <c r="Y194" s="34"/>
      <c r="Z194" s="34"/>
      <c r="AA194" s="34"/>
      <c r="AB194" s="34"/>
      <c r="AC194" s="34"/>
      <c r="AD194" s="34"/>
      <c r="AE194" s="34"/>
      <c r="AR194" s="184" t="s">
        <v>217</v>
      </c>
      <c r="AT194" s="184" t="s">
        <v>134</v>
      </c>
      <c r="AU194" s="184" t="s">
        <v>86</v>
      </c>
      <c r="AY194" s="17" t="s">
        <v>131</v>
      </c>
      <c r="BE194" s="185">
        <f t="shared" si="4"/>
        <v>0</v>
      </c>
      <c r="BF194" s="185">
        <f t="shared" si="5"/>
        <v>0</v>
      </c>
      <c r="BG194" s="185">
        <f t="shared" si="6"/>
        <v>0</v>
      </c>
      <c r="BH194" s="185">
        <f t="shared" si="7"/>
        <v>0</v>
      </c>
      <c r="BI194" s="185">
        <f t="shared" si="8"/>
        <v>0</v>
      </c>
      <c r="BJ194" s="17" t="s">
        <v>83</v>
      </c>
      <c r="BK194" s="185">
        <f t="shared" si="9"/>
        <v>0</v>
      </c>
      <c r="BL194" s="17" t="s">
        <v>217</v>
      </c>
      <c r="BM194" s="184" t="s">
        <v>368</v>
      </c>
    </row>
    <row r="195" spans="1:65" s="2" customFormat="1" ht="24.15" customHeight="1">
      <c r="A195" s="34"/>
      <c r="B195" s="35"/>
      <c r="C195" s="173" t="s">
        <v>369</v>
      </c>
      <c r="D195" s="173" t="s">
        <v>134</v>
      </c>
      <c r="E195" s="174" t="s">
        <v>370</v>
      </c>
      <c r="F195" s="175" t="s">
        <v>371</v>
      </c>
      <c r="G195" s="176" t="s">
        <v>305</v>
      </c>
      <c r="H195" s="177">
        <v>2</v>
      </c>
      <c r="I195" s="178"/>
      <c r="J195" s="179">
        <f t="shared" si="0"/>
        <v>0</v>
      </c>
      <c r="K195" s="175" t="s">
        <v>19</v>
      </c>
      <c r="L195" s="39"/>
      <c r="M195" s="180" t="s">
        <v>19</v>
      </c>
      <c r="N195" s="181" t="s">
        <v>46</v>
      </c>
      <c r="O195" s="64"/>
      <c r="P195" s="182">
        <f t="shared" si="1"/>
        <v>0</v>
      </c>
      <c r="Q195" s="182">
        <v>2E-3</v>
      </c>
      <c r="R195" s="182">
        <f t="shared" si="2"/>
        <v>4.0000000000000001E-3</v>
      </c>
      <c r="S195" s="182">
        <v>0</v>
      </c>
      <c r="T195" s="183">
        <f t="shared" si="3"/>
        <v>0</v>
      </c>
      <c r="U195" s="34"/>
      <c r="V195" s="34"/>
      <c r="W195" s="34"/>
      <c r="X195" s="34"/>
      <c r="Y195" s="34"/>
      <c r="Z195" s="34"/>
      <c r="AA195" s="34"/>
      <c r="AB195" s="34"/>
      <c r="AC195" s="34"/>
      <c r="AD195" s="34"/>
      <c r="AE195" s="34"/>
      <c r="AR195" s="184" t="s">
        <v>83</v>
      </c>
      <c r="AT195" s="184" t="s">
        <v>134</v>
      </c>
      <c r="AU195" s="184" t="s">
        <v>86</v>
      </c>
      <c r="AY195" s="17" t="s">
        <v>131</v>
      </c>
      <c r="BE195" s="185">
        <f t="shared" si="4"/>
        <v>0</v>
      </c>
      <c r="BF195" s="185">
        <f t="shared" si="5"/>
        <v>0</v>
      </c>
      <c r="BG195" s="185">
        <f t="shared" si="6"/>
        <v>0</v>
      </c>
      <c r="BH195" s="185">
        <f t="shared" si="7"/>
        <v>0</v>
      </c>
      <c r="BI195" s="185">
        <f t="shared" si="8"/>
        <v>0</v>
      </c>
      <c r="BJ195" s="17" t="s">
        <v>83</v>
      </c>
      <c r="BK195" s="185">
        <f t="shared" si="9"/>
        <v>0</v>
      </c>
      <c r="BL195" s="17" t="s">
        <v>83</v>
      </c>
      <c r="BM195" s="184" t="s">
        <v>372</v>
      </c>
    </row>
    <row r="196" spans="1:65" s="2" customFormat="1" ht="24.15" customHeight="1">
      <c r="A196" s="34"/>
      <c r="B196" s="35"/>
      <c r="C196" s="173" t="s">
        <v>373</v>
      </c>
      <c r="D196" s="173" t="s">
        <v>134</v>
      </c>
      <c r="E196" s="174" t="s">
        <v>374</v>
      </c>
      <c r="F196" s="175" t="s">
        <v>375</v>
      </c>
      <c r="G196" s="176" t="s">
        <v>300</v>
      </c>
      <c r="H196" s="177">
        <v>5</v>
      </c>
      <c r="I196" s="178"/>
      <c r="J196" s="179">
        <f t="shared" si="0"/>
        <v>0</v>
      </c>
      <c r="K196" s="175" t="s">
        <v>19</v>
      </c>
      <c r="L196" s="39"/>
      <c r="M196" s="180" t="s">
        <v>19</v>
      </c>
      <c r="N196" s="181" t="s">
        <v>46</v>
      </c>
      <c r="O196" s="64"/>
      <c r="P196" s="182">
        <f t="shared" si="1"/>
        <v>0</v>
      </c>
      <c r="Q196" s="182">
        <v>1.1000000000000001E-3</v>
      </c>
      <c r="R196" s="182">
        <f t="shared" si="2"/>
        <v>5.5000000000000005E-3</v>
      </c>
      <c r="S196" s="182">
        <v>0</v>
      </c>
      <c r="T196" s="183">
        <f t="shared" si="3"/>
        <v>0</v>
      </c>
      <c r="U196" s="34"/>
      <c r="V196" s="34"/>
      <c r="W196" s="34"/>
      <c r="X196" s="34"/>
      <c r="Y196" s="34"/>
      <c r="Z196" s="34"/>
      <c r="AA196" s="34"/>
      <c r="AB196" s="34"/>
      <c r="AC196" s="34"/>
      <c r="AD196" s="34"/>
      <c r="AE196" s="34"/>
      <c r="AR196" s="184" t="s">
        <v>83</v>
      </c>
      <c r="AT196" s="184" t="s">
        <v>134</v>
      </c>
      <c r="AU196" s="184" t="s">
        <v>86</v>
      </c>
      <c r="AY196" s="17" t="s">
        <v>131</v>
      </c>
      <c r="BE196" s="185">
        <f t="shared" si="4"/>
        <v>0</v>
      </c>
      <c r="BF196" s="185">
        <f t="shared" si="5"/>
        <v>0</v>
      </c>
      <c r="BG196" s="185">
        <f t="shared" si="6"/>
        <v>0</v>
      </c>
      <c r="BH196" s="185">
        <f t="shared" si="7"/>
        <v>0</v>
      </c>
      <c r="BI196" s="185">
        <f t="shared" si="8"/>
        <v>0</v>
      </c>
      <c r="BJ196" s="17" t="s">
        <v>83</v>
      </c>
      <c r="BK196" s="185">
        <f t="shared" si="9"/>
        <v>0</v>
      </c>
      <c r="BL196" s="17" t="s">
        <v>83</v>
      </c>
      <c r="BM196" s="184" t="s">
        <v>376</v>
      </c>
    </row>
    <row r="197" spans="1:65" s="2" customFormat="1" ht="24.15" customHeight="1">
      <c r="A197" s="34"/>
      <c r="B197" s="35"/>
      <c r="C197" s="173" t="s">
        <v>377</v>
      </c>
      <c r="D197" s="173" t="s">
        <v>134</v>
      </c>
      <c r="E197" s="174" t="s">
        <v>378</v>
      </c>
      <c r="F197" s="175" t="s">
        <v>379</v>
      </c>
      <c r="G197" s="176" t="s">
        <v>300</v>
      </c>
      <c r="H197" s="177">
        <v>5</v>
      </c>
      <c r="I197" s="178"/>
      <c r="J197" s="179">
        <f t="shared" si="0"/>
        <v>0</v>
      </c>
      <c r="K197" s="175" t="s">
        <v>19</v>
      </c>
      <c r="L197" s="39"/>
      <c r="M197" s="180" t="s">
        <v>19</v>
      </c>
      <c r="N197" s="181" t="s">
        <v>46</v>
      </c>
      <c r="O197" s="64"/>
      <c r="P197" s="182">
        <f t="shared" si="1"/>
        <v>0</v>
      </c>
      <c r="Q197" s="182">
        <v>1.1000000000000001E-3</v>
      </c>
      <c r="R197" s="182">
        <f t="shared" si="2"/>
        <v>5.5000000000000005E-3</v>
      </c>
      <c r="S197" s="182">
        <v>0</v>
      </c>
      <c r="T197" s="183">
        <f t="shared" si="3"/>
        <v>0</v>
      </c>
      <c r="U197" s="34"/>
      <c r="V197" s="34"/>
      <c r="W197" s="34"/>
      <c r="X197" s="34"/>
      <c r="Y197" s="34"/>
      <c r="Z197" s="34"/>
      <c r="AA197" s="34"/>
      <c r="AB197" s="34"/>
      <c r="AC197" s="34"/>
      <c r="AD197" s="34"/>
      <c r="AE197" s="34"/>
      <c r="AR197" s="184" t="s">
        <v>83</v>
      </c>
      <c r="AT197" s="184" t="s">
        <v>134</v>
      </c>
      <c r="AU197" s="184" t="s">
        <v>86</v>
      </c>
      <c r="AY197" s="17" t="s">
        <v>131</v>
      </c>
      <c r="BE197" s="185">
        <f t="shared" si="4"/>
        <v>0</v>
      </c>
      <c r="BF197" s="185">
        <f t="shared" si="5"/>
        <v>0</v>
      </c>
      <c r="BG197" s="185">
        <f t="shared" si="6"/>
        <v>0</v>
      </c>
      <c r="BH197" s="185">
        <f t="shared" si="7"/>
        <v>0</v>
      </c>
      <c r="BI197" s="185">
        <f t="shared" si="8"/>
        <v>0</v>
      </c>
      <c r="BJ197" s="17" t="s">
        <v>83</v>
      </c>
      <c r="BK197" s="185">
        <f t="shared" si="9"/>
        <v>0</v>
      </c>
      <c r="BL197" s="17" t="s">
        <v>83</v>
      </c>
      <c r="BM197" s="184" t="s">
        <v>380</v>
      </c>
    </row>
    <row r="198" spans="1:65" s="2" customFormat="1" ht="14.4" customHeight="1">
      <c r="A198" s="34"/>
      <c r="B198" s="35"/>
      <c r="C198" s="173" t="s">
        <v>381</v>
      </c>
      <c r="D198" s="173" t="s">
        <v>134</v>
      </c>
      <c r="E198" s="174" t="s">
        <v>382</v>
      </c>
      <c r="F198" s="175" t="s">
        <v>383</v>
      </c>
      <c r="G198" s="176" t="s">
        <v>300</v>
      </c>
      <c r="H198" s="177">
        <v>1</v>
      </c>
      <c r="I198" s="178"/>
      <c r="J198" s="179">
        <f t="shared" si="0"/>
        <v>0</v>
      </c>
      <c r="K198" s="175" t="s">
        <v>19</v>
      </c>
      <c r="L198" s="39"/>
      <c r="M198" s="180" t="s">
        <v>19</v>
      </c>
      <c r="N198" s="181" t="s">
        <v>46</v>
      </c>
      <c r="O198" s="64"/>
      <c r="P198" s="182">
        <f t="shared" si="1"/>
        <v>0</v>
      </c>
      <c r="Q198" s="182">
        <v>6.0249999999999998E-2</v>
      </c>
      <c r="R198" s="182">
        <f t="shared" si="2"/>
        <v>6.0249999999999998E-2</v>
      </c>
      <c r="S198" s="182">
        <v>0</v>
      </c>
      <c r="T198" s="183">
        <f t="shared" si="3"/>
        <v>0</v>
      </c>
      <c r="U198" s="34"/>
      <c r="V198" s="34"/>
      <c r="W198" s="34"/>
      <c r="X198" s="34"/>
      <c r="Y198" s="34"/>
      <c r="Z198" s="34"/>
      <c r="AA198" s="34"/>
      <c r="AB198" s="34"/>
      <c r="AC198" s="34"/>
      <c r="AD198" s="34"/>
      <c r="AE198" s="34"/>
      <c r="AR198" s="184" t="s">
        <v>217</v>
      </c>
      <c r="AT198" s="184" t="s">
        <v>134</v>
      </c>
      <c r="AU198" s="184" t="s">
        <v>86</v>
      </c>
      <c r="AY198" s="17" t="s">
        <v>131</v>
      </c>
      <c r="BE198" s="185">
        <f t="shared" si="4"/>
        <v>0</v>
      </c>
      <c r="BF198" s="185">
        <f t="shared" si="5"/>
        <v>0</v>
      </c>
      <c r="BG198" s="185">
        <f t="shared" si="6"/>
        <v>0</v>
      </c>
      <c r="BH198" s="185">
        <f t="shared" si="7"/>
        <v>0</v>
      </c>
      <c r="BI198" s="185">
        <f t="shared" si="8"/>
        <v>0</v>
      </c>
      <c r="BJ198" s="17" t="s">
        <v>83</v>
      </c>
      <c r="BK198" s="185">
        <f t="shared" si="9"/>
        <v>0</v>
      </c>
      <c r="BL198" s="17" t="s">
        <v>217</v>
      </c>
      <c r="BM198" s="184" t="s">
        <v>384</v>
      </c>
    </row>
    <row r="199" spans="1:65" s="2" customFormat="1" ht="28.8">
      <c r="A199" s="34"/>
      <c r="B199" s="35"/>
      <c r="C199" s="36"/>
      <c r="D199" s="188" t="s">
        <v>155</v>
      </c>
      <c r="E199" s="36"/>
      <c r="F199" s="198" t="s">
        <v>385</v>
      </c>
      <c r="G199" s="36"/>
      <c r="H199" s="36"/>
      <c r="I199" s="199"/>
      <c r="J199" s="36"/>
      <c r="K199" s="36"/>
      <c r="L199" s="39"/>
      <c r="M199" s="200"/>
      <c r="N199" s="201"/>
      <c r="O199" s="64"/>
      <c r="P199" s="64"/>
      <c r="Q199" s="64"/>
      <c r="R199" s="64"/>
      <c r="S199" s="64"/>
      <c r="T199" s="65"/>
      <c r="U199" s="34"/>
      <c r="V199" s="34"/>
      <c r="W199" s="34"/>
      <c r="X199" s="34"/>
      <c r="Y199" s="34"/>
      <c r="Z199" s="34"/>
      <c r="AA199" s="34"/>
      <c r="AB199" s="34"/>
      <c r="AC199" s="34"/>
      <c r="AD199" s="34"/>
      <c r="AE199" s="34"/>
      <c r="AT199" s="17" t="s">
        <v>155</v>
      </c>
      <c r="AU199" s="17" t="s">
        <v>86</v>
      </c>
    </row>
    <row r="200" spans="1:65" s="2" customFormat="1" ht="24.15" customHeight="1">
      <c r="A200" s="34"/>
      <c r="B200" s="35"/>
      <c r="C200" s="173" t="s">
        <v>386</v>
      </c>
      <c r="D200" s="173" t="s">
        <v>134</v>
      </c>
      <c r="E200" s="174" t="s">
        <v>387</v>
      </c>
      <c r="F200" s="175" t="s">
        <v>388</v>
      </c>
      <c r="G200" s="176" t="s">
        <v>300</v>
      </c>
      <c r="H200" s="177">
        <v>1</v>
      </c>
      <c r="I200" s="178"/>
      <c r="J200" s="179">
        <f>ROUND(I200*H200,2)</f>
        <v>0</v>
      </c>
      <c r="K200" s="175" t="s">
        <v>19</v>
      </c>
      <c r="L200" s="39"/>
      <c r="M200" s="180" t="s">
        <v>19</v>
      </c>
      <c r="N200" s="181" t="s">
        <v>46</v>
      </c>
      <c r="O200" s="64"/>
      <c r="P200" s="182">
        <f>O200*H200</f>
        <v>0</v>
      </c>
      <c r="Q200" s="182">
        <v>1.0659999999999999E-2</v>
      </c>
      <c r="R200" s="182">
        <f>Q200*H200</f>
        <v>1.0659999999999999E-2</v>
      </c>
      <c r="S200" s="182">
        <v>0</v>
      </c>
      <c r="T200" s="183">
        <f>S200*H200</f>
        <v>0</v>
      </c>
      <c r="U200" s="34"/>
      <c r="V200" s="34"/>
      <c r="W200" s="34"/>
      <c r="X200" s="34"/>
      <c r="Y200" s="34"/>
      <c r="Z200" s="34"/>
      <c r="AA200" s="34"/>
      <c r="AB200" s="34"/>
      <c r="AC200" s="34"/>
      <c r="AD200" s="34"/>
      <c r="AE200" s="34"/>
      <c r="AR200" s="184" t="s">
        <v>217</v>
      </c>
      <c r="AT200" s="184" t="s">
        <v>134</v>
      </c>
      <c r="AU200" s="184" t="s">
        <v>86</v>
      </c>
      <c r="AY200" s="17" t="s">
        <v>131</v>
      </c>
      <c r="BE200" s="185">
        <f>IF(N200="základní",J200,0)</f>
        <v>0</v>
      </c>
      <c r="BF200" s="185">
        <f>IF(N200="snížená",J200,0)</f>
        <v>0</v>
      </c>
      <c r="BG200" s="185">
        <f>IF(N200="zákl. přenesená",J200,0)</f>
        <v>0</v>
      </c>
      <c r="BH200" s="185">
        <f>IF(N200="sníž. přenesená",J200,0)</f>
        <v>0</v>
      </c>
      <c r="BI200" s="185">
        <f>IF(N200="nulová",J200,0)</f>
        <v>0</v>
      </c>
      <c r="BJ200" s="17" t="s">
        <v>83</v>
      </c>
      <c r="BK200" s="185">
        <f>ROUND(I200*H200,2)</f>
        <v>0</v>
      </c>
      <c r="BL200" s="17" t="s">
        <v>217</v>
      </c>
      <c r="BM200" s="184" t="s">
        <v>389</v>
      </c>
    </row>
    <row r="201" spans="1:65" s="2" customFormat="1" ht="38.4">
      <c r="A201" s="34"/>
      <c r="B201" s="35"/>
      <c r="C201" s="36"/>
      <c r="D201" s="188" t="s">
        <v>155</v>
      </c>
      <c r="E201" s="36"/>
      <c r="F201" s="198" t="s">
        <v>390</v>
      </c>
      <c r="G201" s="36"/>
      <c r="H201" s="36"/>
      <c r="I201" s="199"/>
      <c r="J201" s="36"/>
      <c r="K201" s="36"/>
      <c r="L201" s="39"/>
      <c r="M201" s="200"/>
      <c r="N201" s="201"/>
      <c r="O201" s="64"/>
      <c r="P201" s="64"/>
      <c r="Q201" s="64"/>
      <c r="R201" s="64"/>
      <c r="S201" s="64"/>
      <c r="T201" s="65"/>
      <c r="U201" s="34"/>
      <c r="V201" s="34"/>
      <c r="W201" s="34"/>
      <c r="X201" s="34"/>
      <c r="Y201" s="34"/>
      <c r="Z201" s="34"/>
      <c r="AA201" s="34"/>
      <c r="AB201" s="34"/>
      <c r="AC201" s="34"/>
      <c r="AD201" s="34"/>
      <c r="AE201" s="34"/>
      <c r="AT201" s="17" t="s">
        <v>155</v>
      </c>
      <c r="AU201" s="17" t="s">
        <v>86</v>
      </c>
    </row>
    <row r="202" spans="1:65" s="2" customFormat="1" ht="14.4" customHeight="1">
      <c r="A202" s="34"/>
      <c r="B202" s="35"/>
      <c r="C202" s="173" t="s">
        <v>391</v>
      </c>
      <c r="D202" s="173" t="s">
        <v>134</v>
      </c>
      <c r="E202" s="174" t="s">
        <v>392</v>
      </c>
      <c r="F202" s="175" t="s">
        <v>393</v>
      </c>
      <c r="G202" s="176" t="s">
        <v>300</v>
      </c>
      <c r="H202" s="177">
        <v>4</v>
      </c>
      <c r="I202" s="178"/>
      <c r="J202" s="179">
        <f>ROUND(I202*H202,2)</f>
        <v>0</v>
      </c>
      <c r="K202" s="175" t="s">
        <v>138</v>
      </c>
      <c r="L202" s="39"/>
      <c r="M202" s="180" t="s">
        <v>19</v>
      </c>
      <c r="N202" s="181" t="s">
        <v>46</v>
      </c>
      <c r="O202" s="64"/>
      <c r="P202" s="182">
        <f>O202*H202</f>
        <v>0</v>
      </c>
      <c r="Q202" s="182">
        <v>0</v>
      </c>
      <c r="R202" s="182">
        <f>Q202*H202</f>
        <v>0</v>
      </c>
      <c r="S202" s="182">
        <v>1.56E-3</v>
      </c>
      <c r="T202" s="183">
        <f>S202*H202</f>
        <v>6.2399999999999999E-3</v>
      </c>
      <c r="U202" s="34"/>
      <c r="V202" s="34"/>
      <c r="W202" s="34"/>
      <c r="X202" s="34"/>
      <c r="Y202" s="34"/>
      <c r="Z202" s="34"/>
      <c r="AA202" s="34"/>
      <c r="AB202" s="34"/>
      <c r="AC202" s="34"/>
      <c r="AD202" s="34"/>
      <c r="AE202" s="34"/>
      <c r="AR202" s="184" t="s">
        <v>217</v>
      </c>
      <c r="AT202" s="184" t="s">
        <v>134</v>
      </c>
      <c r="AU202" s="184" t="s">
        <v>86</v>
      </c>
      <c r="AY202" s="17" t="s">
        <v>131</v>
      </c>
      <c r="BE202" s="185">
        <f>IF(N202="základní",J202,0)</f>
        <v>0</v>
      </c>
      <c r="BF202" s="185">
        <f>IF(N202="snížená",J202,0)</f>
        <v>0</v>
      </c>
      <c r="BG202" s="185">
        <f>IF(N202="zákl. přenesená",J202,0)</f>
        <v>0</v>
      </c>
      <c r="BH202" s="185">
        <f>IF(N202="sníž. přenesená",J202,0)</f>
        <v>0</v>
      </c>
      <c r="BI202" s="185">
        <f>IF(N202="nulová",J202,0)</f>
        <v>0</v>
      </c>
      <c r="BJ202" s="17" t="s">
        <v>83</v>
      </c>
      <c r="BK202" s="185">
        <f>ROUND(I202*H202,2)</f>
        <v>0</v>
      </c>
      <c r="BL202" s="17" t="s">
        <v>217</v>
      </c>
      <c r="BM202" s="184" t="s">
        <v>394</v>
      </c>
    </row>
    <row r="203" spans="1:65" s="2" customFormat="1" ht="14.4" customHeight="1">
      <c r="A203" s="34"/>
      <c r="B203" s="35"/>
      <c r="C203" s="173" t="s">
        <v>395</v>
      </c>
      <c r="D203" s="173" t="s">
        <v>134</v>
      </c>
      <c r="E203" s="174" t="s">
        <v>396</v>
      </c>
      <c r="F203" s="175" t="s">
        <v>397</v>
      </c>
      <c r="G203" s="176" t="s">
        <v>300</v>
      </c>
      <c r="H203" s="177">
        <v>1</v>
      </c>
      <c r="I203" s="178"/>
      <c r="J203" s="179">
        <f>ROUND(I203*H203,2)</f>
        <v>0</v>
      </c>
      <c r="K203" s="175" t="s">
        <v>138</v>
      </c>
      <c r="L203" s="39"/>
      <c r="M203" s="180" t="s">
        <v>19</v>
      </c>
      <c r="N203" s="181" t="s">
        <v>46</v>
      </c>
      <c r="O203" s="64"/>
      <c r="P203" s="182">
        <f>O203*H203</f>
        <v>0</v>
      </c>
      <c r="Q203" s="182">
        <v>1.8E-3</v>
      </c>
      <c r="R203" s="182">
        <f>Q203*H203</f>
        <v>1.8E-3</v>
      </c>
      <c r="S203" s="182">
        <v>0</v>
      </c>
      <c r="T203" s="183">
        <f>S203*H203</f>
        <v>0</v>
      </c>
      <c r="U203" s="34"/>
      <c r="V203" s="34"/>
      <c r="W203" s="34"/>
      <c r="X203" s="34"/>
      <c r="Y203" s="34"/>
      <c r="Z203" s="34"/>
      <c r="AA203" s="34"/>
      <c r="AB203" s="34"/>
      <c r="AC203" s="34"/>
      <c r="AD203" s="34"/>
      <c r="AE203" s="34"/>
      <c r="AR203" s="184" t="s">
        <v>217</v>
      </c>
      <c r="AT203" s="184" t="s">
        <v>134</v>
      </c>
      <c r="AU203" s="184" t="s">
        <v>86</v>
      </c>
      <c r="AY203" s="17" t="s">
        <v>131</v>
      </c>
      <c r="BE203" s="185">
        <f>IF(N203="základní",J203,0)</f>
        <v>0</v>
      </c>
      <c r="BF203" s="185">
        <f>IF(N203="snížená",J203,0)</f>
        <v>0</v>
      </c>
      <c r="BG203" s="185">
        <f>IF(N203="zákl. přenesená",J203,0)</f>
        <v>0</v>
      </c>
      <c r="BH203" s="185">
        <f>IF(N203="sníž. přenesená",J203,0)</f>
        <v>0</v>
      </c>
      <c r="BI203" s="185">
        <f>IF(N203="nulová",J203,0)</f>
        <v>0</v>
      </c>
      <c r="BJ203" s="17" t="s">
        <v>83</v>
      </c>
      <c r="BK203" s="185">
        <f>ROUND(I203*H203,2)</f>
        <v>0</v>
      </c>
      <c r="BL203" s="17" t="s">
        <v>217</v>
      </c>
      <c r="BM203" s="184" t="s">
        <v>398</v>
      </c>
    </row>
    <row r="204" spans="1:65" s="2" customFormat="1" ht="28.8">
      <c r="A204" s="34"/>
      <c r="B204" s="35"/>
      <c r="C204" s="36"/>
      <c r="D204" s="188" t="s">
        <v>155</v>
      </c>
      <c r="E204" s="36"/>
      <c r="F204" s="198" t="s">
        <v>399</v>
      </c>
      <c r="G204" s="36"/>
      <c r="H204" s="36"/>
      <c r="I204" s="199"/>
      <c r="J204" s="36"/>
      <c r="K204" s="36"/>
      <c r="L204" s="39"/>
      <c r="M204" s="200"/>
      <c r="N204" s="201"/>
      <c r="O204" s="64"/>
      <c r="P204" s="64"/>
      <c r="Q204" s="64"/>
      <c r="R204" s="64"/>
      <c r="S204" s="64"/>
      <c r="T204" s="65"/>
      <c r="U204" s="34"/>
      <c r="V204" s="34"/>
      <c r="W204" s="34"/>
      <c r="X204" s="34"/>
      <c r="Y204" s="34"/>
      <c r="Z204" s="34"/>
      <c r="AA204" s="34"/>
      <c r="AB204" s="34"/>
      <c r="AC204" s="34"/>
      <c r="AD204" s="34"/>
      <c r="AE204" s="34"/>
      <c r="AT204" s="17" t="s">
        <v>155</v>
      </c>
      <c r="AU204" s="17" t="s">
        <v>86</v>
      </c>
    </row>
    <row r="205" spans="1:65" s="2" customFormat="1" ht="14.4" customHeight="1">
      <c r="A205" s="34"/>
      <c r="B205" s="35"/>
      <c r="C205" s="173" t="s">
        <v>400</v>
      </c>
      <c r="D205" s="173" t="s">
        <v>134</v>
      </c>
      <c r="E205" s="174" t="s">
        <v>401</v>
      </c>
      <c r="F205" s="175" t="s">
        <v>402</v>
      </c>
      <c r="G205" s="176" t="s">
        <v>300</v>
      </c>
      <c r="H205" s="177">
        <v>1</v>
      </c>
      <c r="I205" s="178"/>
      <c r="J205" s="179">
        <f>ROUND(I205*H205,2)</f>
        <v>0</v>
      </c>
      <c r="K205" s="175" t="s">
        <v>19</v>
      </c>
      <c r="L205" s="39"/>
      <c r="M205" s="180" t="s">
        <v>19</v>
      </c>
      <c r="N205" s="181" t="s">
        <v>46</v>
      </c>
      <c r="O205" s="64"/>
      <c r="P205" s="182">
        <f>O205*H205</f>
        <v>0</v>
      </c>
      <c r="Q205" s="182">
        <v>1.8400000000000001E-3</v>
      </c>
      <c r="R205" s="182">
        <f>Q205*H205</f>
        <v>1.8400000000000001E-3</v>
      </c>
      <c r="S205" s="182">
        <v>0</v>
      </c>
      <c r="T205" s="183">
        <f>S205*H205</f>
        <v>0</v>
      </c>
      <c r="U205" s="34"/>
      <c r="V205" s="34"/>
      <c r="W205" s="34"/>
      <c r="X205" s="34"/>
      <c r="Y205" s="34"/>
      <c r="Z205" s="34"/>
      <c r="AA205" s="34"/>
      <c r="AB205" s="34"/>
      <c r="AC205" s="34"/>
      <c r="AD205" s="34"/>
      <c r="AE205" s="34"/>
      <c r="AR205" s="184" t="s">
        <v>217</v>
      </c>
      <c r="AT205" s="184" t="s">
        <v>134</v>
      </c>
      <c r="AU205" s="184" t="s">
        <v>86</v>
      </c>
      <c r="AY205" s="17" t="s">
        <v>131</v>
      </c>
      <c r="BE205" s="185">
        <f>IF(N205="základní",J205,0)</f>
        <v>0</v>
      </c>
      <c r="BF205" s="185">
        <f>IF(N205="snížená",J205,0)</f>
        <v>0</v>
      </c>
      <c r="BG205" s="185">
        <f>IF(N205="zákl. přenesená",J205,0)</f>
        <v>0</v>
      </c>
      <c r="BH205" s="185">
        <f>IF(N205="sníž. přenesená",J205,0)</f>
        <v>0</v>
      </c>
      <c r="BI205" s="185">
        <f>IF(N205="nulová",J205,0)</f>
        <v>0</v>
      </c>
      <c r="BJ205" s="17" t="s">
        <v>83</v>
      </c>
      <c r="BK205" s="185">
        <f>ROUND(I205*H205,2)</f>
        <v>0</v>
      </c>
      <c r="BL205" s="17" t="s">
        <v>217</v>
      </c>
      <c r="BM205" s="184" t="s">
        <v>403</v>
      </c>
    </row>
    <row r="206" spans="1:65" s="2" customFormat="1" ht="14.4" customHeight="1">
      <c r="A206" s="34"/>
      <c r="B206" s="35"/>
      <c r="C206" s="173" t="s">
        <v>404</v>
      </c>
      <c r="D206" s="173" t="s">
        <v>134</v>
      </c>
      <c r="E206" s="174" t="s">
        <v>405</v>
      </c>
      <c r="F206" s="175" t="s">
        <v>406</v>
      </c>
      <c r="G206" s="176" t="s">
        <v>305</v>
      </c>
      <c r="H206" s="177">
        <v>4</v>
      </c>
      <c r="I206" s="178"/>
      <c r="J206" s="179">
        <f>ROUND(I206*H206,2)</f>
        <v>0</v>
      </c>
      <c r="K206" s="175" t="s">
        <v>138</v>
      </c>
      <c r="L206" s="39"/>
      <c r="M206" s="180" t="s">
        <v>19</v>
      </c>
      <c r="N206" s="181" t="s">
        <v>46</v>
      </c>
      <c r="O206" s="64"/>
      <c r="P206" s="182">
        <f>O206*H206</f>
        <v>0</v>
      </c>
      <c r="Q206" s="182">
        <v>0</v>
      </c>
      <c r="R206" s="182">
        <f>Q206*H206</f>
        <v>0</v>
      </c>
      <c r="S206" s="182">
        <v>8.4999999999999995E-4</v>
      </c>
      <c r="T206" s="183">
        <f>S206*H206</f>
        <v>3.3999999999999998E-3</v>
      </c>
      <c r="U206" s="34"/>
      <c r="V206" s="34"/>
      <c r="W206" s="34"/>
      <c r="X206" s="34"/>
      <c r="Y206" s="34"/>
      <c r="Z206" s="34"/>
      <c r="AA206" s="34"/>
      <c r="AB206" s="34"/>
      <c r="AC206" s="34"/>
      <c r="AD206" s="34"/>
      <c r="AE206" s="34"/>
      <c r="AR206" s="184" t="s">
        <v>217</v>
      </c>
      <c r="AT206" s="184" t="s">
        <v>134</v>
      </c>
      <c r="AU206" s="184" t="s">
        <v>86</v>
      </c>
      <c r="AY206" s="17" t="s">
        <v>131</v>
      </c>
      <c r="BE206" s="185">
        <f>IF(N206="základní",J206,0)</f>
        <v>0</v>
      </c>
      <c r="BF206" s="185">
        <f>IF(N206="snížená",J206,0)</f>
        <v>0</v>
      </c>
      <c r="BG206" s="185">
        <f>IF(N206="zákl. přenesená",J206,0)</f>
        <v>0</v>
      </c>
      <c r="BH206" s="185">
        <f>IF(N206="sníž. přenesená",J206,0)</f>
        <v>0</v>
      </c>
      <c r="BI206" s="185">
        <f>IF(N206="nulová",J206,0)</f>
        <v>0</v>
      </c>
      <c r="BJ206" s="17" t="s">
        <v>83</v>
      </c>
      <c r="BK206" s="185">
        <f>ROUND(I206*H206,2)</f>
        <v>0</v>
      </c>
      <c r="BL206" s="17" t="s">
        <v>217</v>
      </c>
      <c r="BM206" s="184" t="s">
        <v>407</v>
      </c>
    </row>
    <row r="207" spans="1:65" s="2" customFormat="1" ht="14.4" customHeight="1">
      <c r="A207" s="34"/>
      <c r="B207" s="35"/>
      <c r="C207" s="173" t="s">
        <v>408</v>
      </c>
      <c r="D207" s="173" t="s">
        <v>134</v>
      </c>
      <c r="E207" s="174" t="s">
        <v>409</v>
      </c>
      <c r="F207" s="175" t="s">
        <v>410</v>
      </c>
      <c r="G207" s="176" t="s">
        <v>305</v>
      </c>
      <c r="H207" s="177">
        <v>3</v>
      </c>
      <c r="I207" s="178"/>
      <c r="J207" s="179">
        <f>ROUND(I207*H207,2)</f>
        <v>0</v>
      </c>
      <c r="K207" s="175" t="s">
        <v>138</v>
      </c>
      <c r="L207" s="39"/>
      <c r="M207" s="180" t="s">
        <v>19</v>
      </c>
      <c r="N207" s="181" t="s">
        <v>46</v>
      </c>
      <c r="O207" s="64"/>
      <c r="P207" s="182">
        <f>O207*H207</f>
        <v>0</v>
      </c>
      <c r="Q207" s="182">
        <v>2.4000000000000001E-4</v>
      </c>
      <c r="R207" s="182">
        <f>Q207*H207</f>
        <v>7.2000000000000005E-4</v>
      </c>
      <c r="S207" s="182">
        <v>0</v>
      </c>
      <c r="T207" s="183">
        <f>S207*H207</f>
        <v>0</v>
      </c>
      <c r="U207" s="34"/>
      <c r="V207" s="34"/>
      <c r="W207" s="34"/>
      <c r="X207" s="34"/>
      <c r="Y207" s="34"/>
      <c r="Z207" s="34"/>
      <c r="AA207" s="34"/>
      <c r="AB207" s="34"/>
      <c r="AC207" s="34"/>
      <c r="AD207" s="34"/>
      <c r="AE207" s="34"/>
      <c r="AR207" s="184" t="s">
        <v>217</v>
      </c>
      <c r="AT207" s="184" t="s">
        <v>134</v>
      </c>
      <c r="AU207" s="184" t="s">
        <v>86</v>
      </c>
      <c r="AY207" s="17" t="s">
        <v>131</v>
      </c>
      <c r="BE207" s="185">
        <f>IF(N207="základní",J207,0)</f>
        <v>0</v>
      </c>
      <c r="BF207" s="185">
        <f>IF(N207="snížená",J207,0)</f>
        <v>0</v>
      </c>
      <c r="BG207" s="185">
        <f>IF(N207="zákl. přenesená",J207,0)</f>
        <v>0</v>
      </c>
      <c r="BH207" s="185">
        <f>IF(N207="sníž. přenesená",J207,0)</f>
        <v>0</v>
      </c>
      <c r="BI207" s="185">
        <f>IF(N207="nulová",J207,0)</f>
        <v>0</v>
      </c>
      <c r="BJ207" s="17" t="s">
        <v>83</v>
      </c>
      <c r="BK207" s="185">
        <f>ROUND(I207*H207,2)</f>
        <v>0</v>
      </c>
      <c r="BL207" s="17" t="s">
        <v>217</v>
      </c>
      <c r="BM207" s="184" t="s">
        <v>411</v>
      </c>
    </row>
    <row r="208" spans="1:65" s="2" customFormat="1" ht="67.2">
      <c r="A208" s="34"/>
      <c r="B208" s="35"/>
      <c r="C208" s="36"/>
      <c r="D208" s="188" t="s">
        <v>155</v>
      </c>
      <c r="E208" s="36"/>
      <c r="F208" s="198" t="s">
        <v>412</v>
      </c>
      <c r="G208" s="36"/>
      <c r="H208" s="36"/>
      <c r="I208" s="199"/>
      <c r="J208" s="36"/>
      <c r="K208" s="36"/>
      <c r="L208" s="39"/>
      <c r="M208" s="200"/>
      <c r="N208" s="201"/>
      <c r="O208" s="64"/>
      <c r="P208" s="64"/>
      <c r="Q208" s="64"/>
      <c r="R208" s="64"/>
      <c r="S208" s="64"/>
      <c r="T208" s="65"/>
      <c r="U208" s="34"/>
      <c r="V208" s="34"/>
      <c r="W208" s="34"/>
      <c r="X208" s="34"/>
      <c r="Y208" s="34"/>
      <c r="Z208" s="34"/>
      <c r="AA208" s="34"/>
      <c r="AB208" s="34"/>
      <c r="AC208" s="34"/>
      <c r="AD208" s="34"/>
      <c r="AE208" s="34"/>
      <c r="AT208" s="17" t="s">
        <v>155</v>
      </c>
      <c r="AU208" s="17" t="s">
        <v>86</v>
      </c>
    </row>
    <row r="209" spans="1:65" s="2" customFormat="1" ht="24.15" customHeight="1">
      <c r="A209" s="34"/>
      <c r="B209" s="35"/>
      <c r="C209" s="173" t="s">
        <v>413</v>
      </c>
      <c r="D209" s="173" t="s">
        <v>134</v>
      </c>
      <c r="E209" s="174" t="s">
        <v>414</v>
      </c>
      <c r="F209" s="175" t="s">
        <v>415</v>
      </c>
      <c r="G209" s="176" t="s">
        <v>246</v>
      </c>
      <c r="H209" s="177">
        <v>0.22900000000000001</v>
      </c>
      <c r="I209" s="178"/>
      <c r="J209" s="179">
        <f>ROUND(I209*H209,2)</f>
        <v>0</v>
      </c>
      <c r="K209" s="175" t="s">
        <v>138</v>
      </c>
      <c r="L209" s="39"/>
      <c r="M209" s="180" t="s">
        <v>19</v>
      </c>
      <c r="N209" s="181" t="s">
        <v>46</v>
      </c>
      <c r="O209" s="64"/>
      <c r="P209" s="182">
        <f>O209*H209</f>
        <v>0</v>
      </c>
      <c r="Q209" s="182">
        <v>0</v>
      </c>
      <c r="R209" s="182">
        <f>Q209*H209</f>
        <v>0</v>
      </c>
      <c r="S209" s="182">
        <v>0</v>
      </c>
      <c r="T209" s="183">
        <f>S209*H209</f>
        <v>0</v>
      </c>
      <c r="U209" s="34"/>
      <c r="V209" s="34"/>
      <c r="W209" s="34"/>
      <c r="X209" s="34"/>
      <c r="Y209" s="34"/>
      <c r="Z209" s="34"/>
      <c r="AA209" s="34"/>
      <c r="AB209" s="34"/>
      <c r="AC209" s="34"/>
      <c r="AD209" s="34"/>
      <c r="AE209" s="34"/>
      <c r="AR209" s="184" t="s">
        <v>217</v>
      </c>
      <c r="AT209" s="184" t="s">
        <v>134</v>
      </c>
      <c r="AU209" s="184" t="s">
        <v>86</v>
      </c>
      <c r="AY209" s="17" t="s">
        <v>131</v>
      </c>
      <c r="BE209" s="185">
        <f>IF(N209="základní",J209,0)</f>
        <v>0</v>
      </c>
      <c r="BF209" s="185">
        <f>IF(N209="snížená",J209,0)</f>
        <v>0</v>
      </c>
      <c r="BG209" s="185">
        <f>IF(N209="zákl. přenesená",J209,0)</f>
        <v>0</v>
      </c>
      <c r="BH209" s="185">
        <f>IF(N209="sníž. přenesená",J209,0)</f>
        <v>0</v>
      </c>
      <c r="BI209" s="185">
        <f>IF(N209="nulová",J209,0)</f>
        <v>0</v>
      </c>
      <c r="BJ209" s="17" t="s">
        <v>83</v>
      </c>
      <c r="BK209" s="185">
        <f>ROUND(I209*H209,2)</f>
        <v>0</v>
      </c>
      <c r="BL209" s="17" t="s">
        <v>217</v>
      </c>
      <c r="BM209" s="184" t="s">
        <v>416</v>
      </c>
    </row>
    <row r="210" spans="1:65" s="2" customFormat="1" ht="86.4">
      <c r="A210" s="34"/>
      <c r="B210" s="35"/>
      <c r="C210" s="36"/>
      <c r="D210" s="188" t="s">
        <v>155</v>
      </c>
      <c r="E210" s="36"/>
      <c r="F210" s="198" t="s">
        <v>417</v>
      </c>
      <c r="G210" s="36"/>
      <c r="H210" s="36"/>
      <c r="I210" s="199"/>
      <c r="J210" s="36"/>
      <c r="K210" s="36"/>
      <c r="L210" s="39"/>
      <c r="M210" s="200"/>
      <c r="N210" s="201"/>
      <c r="O210" s="64"/>
      <c r="P210" s="64"/>
      <c r="Q210" s="64"/>
      <c r="R210" s="64"/>
      <c r="S210" s="64"/>
      <c r="T210" s="65"/>
      <c r="U210" s="34"/>
      <c r="V210" s="34"/>
      <c r="W210" s="34"/>
      <c r="X210" s="34"/>
      <c r="Y210" s="34"/>
      <c r="Z210" s="34"/>
      <c r="AA210" s="34"/>
      <c r="AB210" s="34"/>
      <c r="AC210" s="34"/>
      <c r="AD210" s="34"/>
      <c r="AE210" s="34"/>
      <c r="AT210" s="17" t="s">
        <v>155</v>
      </c>
      <c r="AU210" s="17" t="s">
        <v>86</v>
      </c>
    </row>
    <row r="211" spans="1:65" s="12" customFormat="1" ht="22.8" customHeight="1">
      <c r="B211" s="157"/>
      <c r="C211" s="158"/>
      <c r="D211" s="159" t="s">
        <v>74</v>
      </c>
      <c r="E211" s="171" t="s">
        <v>418</v>
      </c>
      <c r="F211" s="171" t="s">
        <v>419</v>
      </c>
      <c r="G211" s="158"/>
      <c r="H211" s="158"/>
      <c r="I211" s="161"/>
      <c r="J211" s="172">
        <f>BK211</f>
        <v>0</v>
      </c>
      <c r="K211" s="158"/>
      <c r="L211" s="163"/>
      <c r="M211" s="164"/>
      <c r="N211" s="165"/>
      <c r="O211" s="165"/>
      <c r="P211" s="166">
        <f>SUM(P212:P217)</f>
        <v>0</v>
      </c>
      <c r="Q211" s="165"/>
      <c r="R211" s="166">
        <f>SUM(R212:R217)</f>
        <v>4.99E-2</v>
      </c>
      <c r="S211" s="165"/>
      <c r="T211" s="167">
        <f>SUM(T212:T217)</f>
        <v>0</v>
      </c>
      <c r="AR211" s="168" t="s">
        <v>86</v>
      </c>
      <c r="AT211" s="169" t="s">
        <v>74</v>
      </c>
      <c r="AU211" s="169" t="s">
        <v>83</v>
      </c>
      <c r="AY211" s="168" t="s">
        <v>131</v>
      </c>
      <c r="BK211" s="170">
        <f>SUM(BK212:BK217)</f>
        <v>0</v>
      </c>
    </row>
    <row r="212" spans="1:65" s="2" customFormat="1" ht="24.15" customHeight="1">
      <c r="A212" s="34"/>
      <c r="B212" s="35"/>
      <c r="C212" s="173" t="s">
        <v>420</v>
      </c>
      <c r="D212" s="173" t="s">
        <v>134</v>
      </c>
      <c r="E212" s="174" t="s">
        <v>421</v>
      </c>
      <c r="F212" s="175" t="s">
        <v>422</v>
      </c>
      <c r="G212" s="176" t="s">
        <v>300</v>
      </c>
      <c r="H212" s="177">
        <v>1</v>
      </c>
      <c r="I212" s="178"/>
      <c r="J212" s="179">
        <f>ROUND(I212*H212,2)</f>
        <v>0</v>
      </c>
      <c r="K212" s="175" t="s">
        <v>138</v>
      </c>
      <c r="L212" s="39"/>
      <c r="M212" s="180" t="s">
        <v>19</v>
      </c>
      <c r="N212" s="181" t="s">
        <v>46</v>
      </c>
      <c r="O212" s="64"/>
      <c r="P212" s="182">
        <f>O212*H212</f>
        <v>0</v>
      </c>
      <c r="Q212" s="182">
        <v>3.8999999999999998E-3</v>
      </c>
      <c r="R212" s="182">
        <f>Q212*H212</f>
        <v>3.8999999999999998E-3</v>
      </c>
      <c r="S212" s="182">
        <v>0</v>
      </c>
      <c r="T212" s="183">
        <f>S212*H212</f>
        <v>0</v>
      </c>
      <c r="U212" s="34"/>
      <c r="V212" s="34"/>
      <c r="W212" s="34"/>
      <c r="X212" s="34"/>
      <c r="Y212" s="34"/>
      <c r="Z212" s="34"/>
      <c r="AA212" s="34"/>
      <c r="AB212" s="34"/>
      <c r="AC212" s="34"/>
      <c r="AD212" s="34"/>
      <c r="AE212" s="34"/>
      <c r="AR212" s="184" t="s">
        <v>217</v>
      </c>
      <c r="AT212" s="184" t="s">
        <v>134</v>
      </c>
      <c r="AU212" s="184" t="s">
        <v>86</v>
      </c>
      <c r="AY212" s="17" t="s">
        <v>131</v>
      </c>
      <c r="BE212" s="185">
        <f>IF(N212="základní",J212,0)</f>
        <v>0</v>
      </c>
      <c r="BF212" s="185">
        <f>IF(N212="snížená",J212,0)</f>
        <v>0</v>
      </c>
      <c r="BG212" s="185">
        <f>IF(N212="zákl. přenesená",J212,0)</f>
        <v>0</v>
      </c>
      <c r="BH212" s="185">
        <f>IF(N212="sníž. přenesená",J212,0)</f>
        <v>0</v>
      </c>
      <c r="BI212" s="185">
        <f>IF(N212="nulová",J212,0)</f>
        <v>0</v>
      </c>
      <c r="BJ212" s="17" t="s">
        <v>83</v>
      </c>
      <c r="BK212" s="185">
        <f>ROUND(I212*H212,2)</f>
        <v>0</v>
      </c>
      <c r="BL212" s="17" t="s">
        <v>217</v>
      </c>
      <c r="BM212" s="184" t="s">
        <v>423</v>
      </c>
    </row>
    <row r="213" spans="1:65" s="2" customFormat="1" ht="48">
      <c r="A213" s="34"/>
      <c r="B213" s="35"/>
      <c r="C213" s="36"/>
      <c r="D213" s="188" t="s">
        <v>155</v>
      </c>
      <c r="E213" s="36"/>
      <c r="F213" s="198" t="s">
        <v>424</v>
      </c>
      <c r="G213" s="36"/>
      <c r="H213" s="36"/>
      <c r="I213" s="199"/>
      <c r="J213" s="36"/>
      <c r="K213" s="36"/>
      <c r="L213" s="39"/>
      <c r="M213" s="200"/>
      <c r="N213" s="201"/>
      <c r="O213" s="64"/>
      <c r="P213" s="64"/>
      <c r="Q213" s="64"/>
      <c r="R213" s="64"/>
      <c r="S213" s="64"/>
      <c r="T213" s="65"/>
      <c r="U213" s="34"/>
      <c r="V213" s="34"/>
      <c r="W213" s="34"/>
      <c r="X213" s="34"/>
      <c r="Y213" s="34"/>
      <c r="Z213" s="34"/>
      <c r="AA213" s="34"/>
      <c r="AB213" s="34"/>
      <c r="AC213" s="34"/>
      <c r="AD213" s="34"/>
      <c r="AE213" s="34"/>
      <c r="AT213" s="17" t="s">
        <v>155</v>
      </c>
      <c r="AU213" s="17" t="s">
        <v>86</v>
      </c>
    </row>
    <row r="214" spans="1:65" s="2" customFormat="1" ht="24.15" customHeight="1">
      <c r="A214" s="34"/>
      <c r="B214" s="35"/>
      <c r="C214" s="173" t="s">
        <v>425</v>
      </c>
      <c r="D214" s="173" t="s">
        <v>134</v>
      </c>
      <c r="E214" s="174" t="s">
        <v>426</v>
      </c>
      <c r="F214" s="175" t="s">
        <v>427</v>
      </c>
      <c r="G214" s="176" t="s">
        <v>300</v>
      </c>
      <c r="H214" s="177">
        <v>5</v>
      </c>
      <c r="I214" s="178"/>
      <c r="J214" s="179">
        <f>ROUND(I214*H214,2)</f>
        <v>0</v>
      </c>
      <c r="K214" s="175" t="s">
        <v>138</v>
      </c>
      <c r="L214" s="39"/>
      <c r="M214" s="180" t="s">
        <v>19</v>
      </c>
      <c r="N214" s="181" t="s">
        <v>46</v>
      </c>
      <c r="O214" s="64"/>
      <c r="P214" s="182">
        <f>O214*H214</f>
        <v>0</v>
      </c>
      <c r="Q214" s="182">
        <v>9.1999999999999998E-3</v>
      </c>
      <c r="R214" s="182">
        <f>Q214*H214</f>
        <v>4.5999999999999999E-2</v>
      </c>
      <c r="S214" s="182">
        <v>0</v>
      </c>
      <c r="T214" s="183">
        <f>S214*H214</f>
        <v>0</v>
      </c>
      <c r="U214" s="34"/>
      <c r="V214" s="34"/>
      <c r="W214" s="34"/>
      <c r="X214" s="34"/>
      <c r="Y214" s="34"/>
      <c r="Z214" s="34"/>
      <c r="AA214" s="34"/>
      <c r="AB214" s="34"/>
      <c r="AC214" s="34"/>
      <c r="AD214" s="34"/>
      <c r="AE214" s="34"/>
      <c r="AR214" s="184" t="s">
        <v>217</v>
      </c>
      <c r="AT214" s="184" t="s">
        <v>134</v>
      </c>
      <c r="AU214" s="184" t="s">
        <v>86</v>
      </c>
      <c r="AY214" s="17" t="s">
        <v>131</v>
      </c>
      <c r="BE214" s="185">
        <f>IF(N214="základní",J214,0)</f>
        <v>0</v>
      </c>
      <c r="BF214" s="185">
        <f>IF(N214="snížená",J214,0)</f>
        <v>0</v>
      </c>
      <c r="BG214" s="185">
        <f>IF(N214="zákl. přenesená",J214,0)</f>
        <v>0</v>
      </c>
      <c r="BH214" s="185">
        <f>IF(N214="sníž. přenesená",J214,0)</f>
        <v>0</v>
      </c>
      <c r="BI214" s="185">
        <f>IF(N214="nulová",J214,0)</f>
        <v>0</v>
      </c>
      <c r="BJ214" s="17" t="s">
        <v>83</v>
      </c>
      <c r="BK214" s="185">
        <f>ROUND(I214*H214,2)</f>
        <v>0</v>
      </c>
      <c r="BL214" s="17" t="s">
        <v>217</v>
      </c>
      <c r="BM214" s="184" t="s">
        <v>428</v>
      </c>
    </row>
    <row r="215" spans="1:65" s="2" customFormat="1" ht="48">
      <c r="A215" s="34"/>
      <c r="B215" s="35"/>
      <c r="C215" s="36"/>
      <c r="D215" s="188" t="s">
        <v>155</v>
      </c>
      <c r="E215" s="36"/>
      <c r="F215" s="198" t="s">
        <v>424</v>
      </c>
      <c r="G215" s="36"/>
      <c r="H215" s="36"/>
      <c r="I215" s="199"/>
      <c r="J215" s="36"/>
      <c r="K215" s="36"/>
      <c r="L215" s="39"/>
      <c r="M215" s="200"/>
      <c r="N215" s="201"/>
      <c r="O215" s="64"/>
      <c r="P215" s="64"/>
      <c r="Q215" s="64"/>
      <c r="R215" s="64"/>
      <c r="S215" s="64"/>
      <c r="T215" s="65"/>
      <c r="U215" s="34"/>
      <c r="V215" s="34"/>
      <c r="W215" s="34"/>
      <c r="X215" s="34"/>
      <c r="Y215" s="34"/>
      <c r="Z215" s="34"/>
      <c r="AA215" s="34"/>
      <c r="AB215" s="34"/>
      <c r="AC215" s="34"/>
      <c r="AD215" s="34"/>
      <c r="AE215" s="34"/>
      <c r="AT215" s="17" t="s">
        <v>155</v>
      </c>
      <c r="AU215" s="17" t="s">
        <v>86</v>
      </c>
    </row>
    <row r="216" spans="1:65" s="2" customFormat="1" ht="24.15" customHeight="1">
      <c r="A216" s="34"/>
      <c r="B216" s="35"/>
      <c r="C216" s="173" t="s">
        <v>429</v>
      </c>
      <c r="D216" s="173" t="s">
        <v>134</v>
      </c>
      <c r="E216" s="174" t="s">
        <v>430</v>
      </c>
      <c r="F216" s="175" t="s">
        <v>431</v>
      </c>
      <c r="G216" s="176" t="s">
        <v>246</v>
      </c>
      <c r="H216" s="177">
        <v>0.05</v>
      </c>
      <c r="I216" s="178"/>
      <c r="J216" s="179">
        <f>ROUND(I216*H216,2)</f>
        <v>0</v>
      </c>
      <c r="K216" s="175" t="s">
        <v>138</v>
      </c>
      <c r="L216" s="39"/>
      <c r="M216" s="180" t="s">
        <v>19</v>
      </c>
      <c r="N216" s="181" t="s">
        <v>46</v>
      </c>
      <c r="O216" s="64"/>
      <c r="P216" s="182">
        <f>O216*H216</f>
        <v>0</v>
      </c>
      <c r="Q216" s="182">
        <v>0</v>
      </c>
      <c r="R216" s="182">
        <f>Q216*H216</f>
        <v>0</v>
      </c>
      <c r="S216" s="182">
        <v>0</v>
      </c>
      <c r="T216" s="183">
        <f>S216*H216</f>
        <v>0</v>
      </c>
      <c r="U216" s="34"/>
      <c r="V216" s="34"/>
      <c r="W216" s="34"/>
      <c r="X216" s="34"/>
      <c r="Y216" s="34"/>
      <c r="Z216" s="34"/>
      <c r="AA216" s="34"/>
      <c r="AB216" s="34"/>
      <c r="AC216" s="34"/>
      <c r="AD216" s="34"/>
      <c r="AE216" s="34"/>
      <c r="AR216" s="184" t="s">
        <v>217</v>
      </c>
      <c r="AT216" s="184" t="s">
        <v>134</v>
      </c>
      <c r="AU216" s="184" t="s">
        <v>86</v>
      </c>
      <c r="AY216" s="17" t="s">
        <v>131</v>
      </c>
      <c r="BE216" s="185">
        <f>IF(N216="základní",J216,0)</f>
        <v>0</v>
      </c>
      <c r="BF216" s="185">
        <f>IF(N216="snížená",J216,0)</f>
        <v>0</v>
      </c>
      <c r="BG216" s="185">
        <f>IF(N216="zákl. přenesená",J216,0)</f>
        <v>0</v>
      </c>
      <c r="BH216" s="185">
        <f>IF(N216="sníž. přenesená",J216,0)</f>
        <v>0</v>
      </c>
      <c r="BI216" s="185">
        <f>IF(N216="nulová",J216,0)</f>
        <v>0</v>
      </c>
      <c r="BJ216" s="17" t="s">
        <v>83</v>
      </c>
      <c r="BK216" s="185">
        <f>ROUND(I216*H216,2)</f>
        <v>0</v>
      </c>
      <c r="BL216" s="17" t="s">
        <v>217</v>
      </c>
      <c r="BM216" s="184" t="s">
        <v>432</v>
      </c>
    </row>
    <row r="217" spans="1:65" s="2" customFormat="1" ht="86.4">
      <c r="A217" s="34"/>
      <c r="B217" s="35"/>
      <c r="C217" s="36"/>
      <c r="D217" s="188" t="s">
        <v>155</v>
      </c>
      <c r="E217" s="36"/>
      <c r="F217" s="198" t="s">
        <v>433</v>
      </c>
      <c r="G217" s="36"/>
      <c r="H217" s="36"/>
      <c r="I217" s="199"/>
      <c r="J217" s="36"/>
      <c r="K217" s="36"/>
      <c r="L217" s="39"/>
      <c r="M217" s="200"/>
      <c r="N217" s="201"/>
      <c r="O217" s="64"/>
      <c r="P217" s="64"/>
      <c r="Q217" s="64"/>
      <c r="R217" s="64"/>
      <c r="S217" s="64"/>
      <c r="T217" s="65"/>
      <c r="U217" s="34"/>
      <c r="V217" s="34"/>
      <c r="W217" s="34"/>
      <c r="X217" s="34"/>
      <c r="Y217" s="34"/>
      <c r="Z217" s="34"/>
      <c r="AA217" s="34"/>
      <c r="AB217" s="34"/>
      <c r="AC217" s="34"/>
      <c r="AD217" s="34"/>
      <c r="AE217" s="34"/>
      <c r="AT217" s="17" t="s">
        <v>155</v>
      </c>
      <c r="AU217" s="17" t="s">
        <v>86</v>
      </c>
    </row>
    <row r="218" spans="1:65" s="12" customFormat="1" ht="22.8" customHeight="1">
      <c r="B218" s="157"/>
      <c r="C218" s="158"/>
      <c r="D218" s="159" t="s">
        <v>74</v>
      </c>
      <c r="E218" s="171" t="s">
        <v>434</v>
      </c>
      <c r="F218" s="171" t="s">
        <v>435</v>
      </c>
      <c r="G218" s="158"/>
      <c r="H218" s="158"/>
      <c r="I218" s="161"/>
      <c r="J218" s="172">
        <f>BK218</f>
        <v>0</v>
      </c>
      <c r="K218" s="158"/>
      <c r="L218" s="163"/>
      <c r="M218" s="164"/>
      <c r="N218" s="165"/>
      <c r="O218" s="165"/>
      <c r="P218" s="166">
        <f>SUM(P219:P232)</f>
        <v>0</v>
      </c>
      <c r="Q218" s="165"/>
      <c r="R218" s="166">
        <f>SUM(R219:R232)</f>
        <v>1.112E-2</v>
      </c>
      <c r="S218" s="165"/>
      <c r="T218" s="167">
        <f>SUM(T219:T232)</f>
        <v>0.19040000000000001</v>
      </c>
      <c r="AR218" s="168" t="s">
        <v>86</v>
      </c>
      <c r="AT218" s="169" t="s">
        <v>74</v>
      </c>
      <c r="AU218" s="169" t="s">
        <v>83</v>
      </c>
      <c r="AY218" s="168" t="s">
        <v>131</v>
      </c>
      <c r="BK218" s="170">
        <f>SUM(BK219:BK232)</f>
        <v>0</v>
      </c>
    </row>
    <row r="219" spans="1:65" s="2" customFormat="1" ht="14.4" customHeight="1">
      <c r="A219" s="34"/>
      <c r="B219" s="35"/>
      <c r="C219" s="173" t="s">
        <v>436</v>
      </c>
      <c r="D219" s="173" t="s">
        <v>134</v>
      </c>
      <c r="E219" s="174" t="s">
        <v>437</v>
      </c>
      <c r="F219" s="175" t="s">
        <v>438</v>
      </c>
      <c r="G219" s="176" t="s">
        <v>137</v>
      </c>
      <c r="H219" s="177">
        <v>8</v>
      </c>
      <c r="I219" s="178"/>
      <c r="J219" s="179">
        <f>ROUND(I219*H219,2)</f>
        <v>0</v>
      </c>
      <c r="K219" s="175" t="s">
        <v>138</v>
      </c>
      <c r="L219" s="39"/>
      <c r="M219" s="180" t="s">
        <v>19</v>
      </c>
      <c r="N219" s="181" t="s">
        <v>46</v>
      </c>
      <c r="O219" s="64"/>
      <c r="P219" s="182">
        <f>O219*H219</f>
        <v>0</v>
      </c>
      <c r="Q219" s="182">
        <v>0</v>
      </c>
      <c r="R219" s="182">
        <f>Q219*H219</f>
        <v>0</v>
      </c>
      <c r="S219" s="182">
        <v>2.3800000000000002E-2</v>
      </c>
      <c r="T219" s="183">
        <f>S219*H219</f>
        <v>0.19040000000000001</v>
      </c>
      <c r="U219" s="34"/>
      <c r="V219" s="34"/>
      <c r="W219" s="34"/>
      <c r="X219" s="34"/>
      <c r="Y219" s="34"/>
      <c r="Z219" s="34"/>
      <c r="AA219" s="34"/>
      <c r="AB219" s="34"/>
      <c r="AC219" s="34"/>
      <c r="AD219" s="34"/>
      <c r="AE219" s="34"/>
      <c r="AR219" s="184" t="s">
        <v>217</v>
      </c>
      <c r="AT219" s="184" t="s">
        <v>134</v>
      </c>
      <c r="AU219" s="184" t="s">
        <v>86</v>
      </c>
      <c r="AY219" s="17" t="s">
        <v>131</v>
      </c>
      <c r="BE219" s="185">
        <f>IF(N219="základní",J219,0)</f>
        <v>0</v>
      </c>
      <c r="BF219" s="185">
        <f>IF(N219="snížená",J219,0)</f>
        <v>0</v>
      </c>
      <c r="BG219" s="185">
        <f>IF(N219="zákl. přenesená",J219,0)</f>
        <v>0</v>
      </c>
      <c r="BH219" s="185">
        <f>IF(N219="sníž. přenesená",J219,0)</f>
        <v>0</v>
      </c>
      <c r="BI219" s="185">
        <f>IF(N219="nulová",J219,0)</f>
        <v>0</v>
      </c>
      <c r="BJ219" s="17" t="s">
        <v>83</v>
      </c>
      <c r="BK219" s="185">
        <f>ROUND(I219*H219,2)</f>
        <v>0</v>
      </c>
      <c r="BL219" s="17" t="s">
        <v>217</v>
      </c>
      <c r="BM219" s="184" t="s">
        <v>439</v>
      </c>
    </row>
    <row r="220" spans="1:65" s="13" customFormat="1" ht="10.199999999999999">
      <c r="B220" s="186"/>
      <c r="C220" s="187"/>
      <c r="D220" s="188" t="s">
        <v>141</v>
      </c>
      <c r="E220" s="189" t="s">
        <v>19</v>
      </c>
      <c r="F220" s="190" t="s">
        <v>440</v>
      </c>
      <c r="G220" s="187"/>
      <c r="H220" s="191">
        <v>8</v>
      </c>
      <c r="I220" s="192"/>
      <c r="J220" s="187"/>
      <c r="K220" s="187"/>
      <c r="L220" s="193"/>
      <c r="M220" s="194"/>
      <c r="N220" s="195"/>
      <c r="O220" s="195"/>
      <c r="P220" s="195"/>
      <c r="Q220" s="195"/>
      <c r="R220" s="195"/>
      <c r="S220" s="195"/>
      <c r="T220" s="196"/>
      <c r="AT220" s="197" t="s">
        <v>141</v>
      </c>
      <c r="AU220" s="197" t="s">
        <v>86</v>
      </c>
      <c r="AV220" s="13" t="s">
        <v>86</v>
      </c>
      <c r="AW220" s="13" t="s">
        <v>36</v>
      </c>
      <c r="AX220" s="13" t="s">
        <v>83</v>
      </c>
      <c r="AY220" s="197" t="s">
        <v>131</v>
      </c>
    </row>
    <row r="221" spans="1:65" s="2" customFormat="1" ht="14.4" customHeight="1">
      <c r="A221" s="34"/>
      <c r="B221" s="35"/>
      <c r="C221" s="173" t="s">
        <v>441</v>
      </c>
      <c r="D221" s="173" t="s">
        <v>134</v>
      </c>
      <c r="E221" s="174" t="s">
        <v>442</v>
      </c>
      <c r="F221" s="175" t="s">
        <v>443</v>
      </c>
      <c r="G221" s="176" t="s">
        <v>137</v>
      </c>
      <c r="H221" s="177">
        <v>8</v>
      </c>
      <c r="I221" s="178"/>
      <c r="J221" s="179">
        <f>ROUND(I221*H221,2)</f>
        <v>0</v>
      </c>
      <c r="K221" s="175" t="s">
        <v>19</v>
      </c>
      <c r="L221" s="39"/>
      <c r="M221" s="180" t="s">
        <v>19</v>
      </c>
      <c r="N221" s="181" t="s">
        <v>46</v>
      </c>
      <c r="O221" s="64"/>
      <c r="P221" s="182">
        <f>O221*H221</f>
        <v>0</v>
      </c>
      <c r="Q221" s="182">
        <v>0</v>
      </c>
      <c r="R221" s="182">
        <f>Q221*H221</f>
        <v>0</v>
      </c>
      <c r="S221" s="182">
        <v>0</v>
      </c>
      <c r="T221" s="183">
        <f>S221*H221</f>
        <v>0</v>
      </c>
      <c r="U221" s="34"/>
      <c r="V221" s="34"/>
      <c r="W221" s="34"/>
      <c r="X221" s="34"/>
      <c r="Y221" s="34"/>
      <c r="Z221" s="34"/>
      <c r="AA221" s="34"/>
      <c r="AB221" s="34"/>
      <c r="AC221" s="34"/>
      <c r="AD221" s="34"/>
      <c r="AE221" s="34"/>
      <c r="AR221" s="184" t="s">
        <v>217</v>
      </c>
      <c r="AT221" s="184" t="s">
        <v>134</v>
      </c>
      <c r="AU221" s="184" t="s">
        <v>86</v>
      </c>
      <c r="AY221" s="17" t="s">
        <v>131</v>
      </c>
      <c r="BE221" s="185">
        <f>IF(N221="základní",J221,0)</f>
        <v>0</v>
      </c>
      <c r="BF221" s="185">
        <f>IF(N221="snížená",J221,0)</f>
        <v>0</v>
      </c>
      <c r="BG221" s="185">
        <f>IF(N221="zákl. přenesená",J221,0)</f>
        <v>0</v>
      </c>
      <c r="BH221" s="185">
        <f>IF(N221="sníž. přenesená",J221,0)</f>
        <v>0</v>
      </c>
      <c r="BI221" s="185">
        <f>IF(N221="nulová",J221,0)</f>
        <v>0</v>
      </c>
      <c r="BJ221" s="17" t="s">
        <v>83</v>
      </c>
      <c r="BK221" s="185">
        <f>ROUND(I221*H221,2)</f>
        <v>0</v>
      </c>
      <c r="BL221" s="17" t="s">
        <v>217</v>
      </c>
      <c r="BM221" s="184" t="s">
        <v>444</v>
      </c>
    </row>
    <row r="222" spans="1:65" s="13" customFormat="1" ht="10.199999999999999">
      <c r="B222" s="186"/>
      <c r="C222" s="187"/>
      <c r="D222" s="188" t="s">
        <v>141</v>
      </c>
      <c r="E222" s="189" t="s">
        <v>19</v>
      </c>
      <c r="F222" s="190" t="s">
        <v>440</v>
      </c>
      <c r="G222" s="187"/>
      <c r="H222" s="191">
        <v>8</v>
      </c>
      <c r="I222" s="192"/>
      <c r="J222" s="187"/>
      <c r="K222" s="187"/>
      <c r="L222" s="193"/>
      <c r="M222" s="194"/>
      <c r="N222" s="195"/>
      <c r="O222" s="195"/>
      <c r="P222" s="195"/>
      <c r="Q222" s="195"/>
      <c r="R222" s="195"/>
      <c r="S222" s="195"/>
      <c r="T222" s="196"/>
      <c r="AT222" s="197" t="s">
        <v>141</v>
      </c>
      <c r="AU222" s="197" t="s">
        <v>86</v>
      </c>
      <c r="AV222" s="13" t="s">
        <v>86</v>
      </c>
      <c r="AW222" s="13" t="s">
        <v>36</v>
      </c>
      <c r="AX222" s="13" t="s">
        <v>83</v>
      </c>
      <c r="AY222" s="197" t="s">
        <v>131</v>
      </c>
    </row>
    <row r="223" spans="1:65" s="2" customFormat="1" ht="14.4" customHeight="1">
      <c r="A223" s="34"/>
      <c r="B223" s="35"/>
      <c r="C223" s="173" t="s">
        <v>445</v>
      </c>
      <c r="D223" s="173" t="s">
        <v>134</v>
      </c>
      <c r="E223" s="174" t="s">
        <v>446</v>
      </c>
      <c r="F223" s="175" t="s">
        <v>447</v>
      </c>
      <c r="G223" s="176" t="s">
        <v>137</v>
      </c>
      <c r="H223" s="177">
        <v>8</v>
      </c>
      <c r="I223" s="178"/>
      <c r="J223" s="179">
        <f>ROUND(I223*H223,2)</f>
        <v>0</v>
      </c>
      <c r="K223" s="175" t="s">
        <v>138</v>
      </c>
      <c r="L223" s="39"/>
      <c r="M223" s="180" t="s">
        <v>19</v>
      </c>
      <c r="N223" s="181" t="s">
        <v>46</v>
      </c>
      <c r="O223" s="64"/>
      <c r="P223" s="182">
        <f>O223*H223</f>
        <v>0</v>
      </c>
      <c r="Q223" s="182">
        <v>1.39E-3</v>
      </c>
      <c r="R223" s="182">
        <f>Q223*H223</f>
        <v>1.112E-2</v>
      </c>
      <c r="S223" s="182">
        <v>0</v>
      </c>
      <c r="T223" s="183">
        <f>S223*H223</f>
        <v>0</v>
      </c>
      <c r="U223" s="34"/>
      <c r="V223" s="34"/>
      <c r="W223" s="34"/>
      <c r="X223" s="34"/>
      <c r="Y223" s="34"/>
      <c r="Z223" s="34"/>
      <c r="AA223" s="34"/>
      <c r="AB223" s="34"/>
      <c r="AC223" s="34"/>
      <c r="AD223" s="34"/>
      <c r="AE223" s="34"/>
      <c r="AR223" s="184" t="s">
        <v>217</v>
      </c>
      <c r="AT223" s="184" t="s">
        <v>134</v>
      </c>
      <c r="AU223" s="184" t="s">
        <v>86</v>
      </c>
      <c r="AY223" s="17" t="s">
        <v>131</v>
      </c>
      <c r="BE223" s="185">
        <f>IF(N223="základní",J223,0)</f>
        <v>0</v>
      </c>
      <c r="BF223" s="185">
        <f>IF(N223="snížená",J223,0)</f>
        <v>0</v>
      </c>
      <c r="BG223" s="185">
        <f>IF(N223="zákl. přenesená",J223,0)</f>
        <v>0</v>
      </c>
      <c r="BH223" s="185">
        <f>IF(N223="sníž. přenesená",J223,0)</f>
        <v>0</v>
      </c>
      <c r="BI223" s="185">
        <f>IF(N223="nulová",J223,0)</f>
        <v>0</v>
      </c>
      <c r="BJ223" s="17" t="s">
        <v>83</v>
      </c>
      <c r="BK223" s="185">
        <f>ROUND(I223*H223,2)</f>
        <v>0</v>
      </c>
      <c r="BL223" s="17" t="s">
        <v>217</v>
      </c>
      <c r="BM223" s="184" t="s">
        <v>448</v>
      </c>
    </row>
    <row r="224" spans="1:65" s="13" customFormat="1" ht="10.199999999999999">
      <c r="B224" s="186"/>
      <c r="C224" s="187"/>
      <c r="D224" s="188" t="s">
        <v>141</v>
      </c>
      <c r="E224" s="189" t="s">
        <v>19</v>
      </c>
      <c r="F224" s="190" t="s">
        <v>449</v>
      </c>
      <c r="G224" s="187"/>
      <c r="H224" s="191">
        <v>8</v>
      </c>
      <c r="I224" s="192"/>
      <c r="J224" s="187"/>
      <c r="K224" s="187"/>
      <c r="L224" s="193"/>
      <c r="M224" s="194"/>
      <c r="N224" s="195"/>
      <c r="O224" s="195"/>
      <c r="P224" s="195"/>
      <c r="Q224" s="195"/>
      <c r="R224" s="195"/>
      <c r="S224" s="195"/>
      <c r="T224" s="196"/>
      <c r="AT224" s="197" t="s">
        <v>141</v>
      </c>
      <c r="AU224" s="197" t="s">
        <v>86</v>
      </c>
      <c r="AV224" s="13" t="s">
        <v>86</v>
      </c>
      <c r="AW224" s="13" t="s">
        <v>36</v>
      </c>
      <c r="AX224" s="13" t="s">
        <v>83</v>
      </c>
      <c r="AY224" s="197" t="s">
        <v>131</v>
      </c>
    </row>
    <row r="225" spans="1:65" s="2" customFormat="1" ht="14.4" customHeight="1">
      <c r="A225" s="34"/>
      <c r="B225" s="35"/>
      <c r="C225" s="173" t="s">
        <v>450</v>
      </c>
      <c r="D225" s="173" t="s">
        <v>134</v>
      </c>
      <c r="E225" s="174" t="s">
        <v>451</v>
      </c>
      <c r="F225" s="175" t="s">
        <v>452</v>
      </c>
      <c r="G225" s="176" t="s">
        <v>137</v>
      </c>
      <c r="H225" s="177">
        <v>8</v>
      </c>
      <c r="I225" s="178"/>
      <c r="J225" s="179">
        <f>ROUND(I225*H225,2)</f>
        <v>0</v>
      </c>
      <c r="K225" s="175" t="s">
        <v>138</v>
      </c>
      <c r="L225" s="39"/>
      <c r="M225" s="180" t="s">
        <v>19</v>
      </c>
      <c r="N225" s="181" t="s">
        <v>46</v>
      </c>
      <c r="O225" s="64"/>
      <c r="P225" s="182">
        <f>O225*H225</f>
        <v>0</v>
      </c>
      <c r="Q225" s="182">
        <v>0</v>
      </c>
      <c r="R225" s="182">
        <f>Q225*H225</f>
        <v>0</v>
      </c>
      <c r="S225" s="182">
        <v>0</v>
      </c>
      <c r="T225" s="183">
        <f>S225*H225</f>
        <v>0</v>
      </c>
      <c r="U225" s="34"/>
      <c r="V225" s="34"/>
      <c r="W225" s="34"/>
      <c r="X225" s="34"/>
      <c r="Y225" s="34"/>
      <c r="Z225" s="34"/>
      <c r="AA225" s="34"/>
      <c r="AB225" s="34"/>
      <c r="AC225" s="34"/>
      <c r="AD225" s="34"/>
      <c r="AE225" s="34"/>
      <c r="AR225" s="184" t="s">
        <v>217</v>
      </c>
      <c r="AT225" s="184" t="s">
        <v>134</v>
      </c>
      <c r="AU225" s="184" t="s">
        <v>86</v>
      </c>
      <c r="AY225" s="17" t="s">
        <v>131</v>
      </c>
      <c r="BE225" s="185">
        <f>IF(N225="základní",J225,0)</f>
        <v>0</v>
      </c>
      <c r="BF225" s="185">
        <f>IF(N225="snížená",J225,0)</f>
        <v>0</v>
      </c>
      <c r="BG225" s="185">
        <f>IF(N225="zákl. přenesená",J225,0)</f>
        <v>0</v>
      </c>
      <c r="BH225" s="185">
        <f>IF(N225="sníž. přenesená",J225,0)</f>
        <v>0</v>
      </c>
      <c r="BI225" s="185">
        <f>IF(N225="nulová",J225,0)</f>
        <v>0</v>
      </c>
      <c r="BJ225" s="17" t="s">
        <v>83</v>
      </c>
      <c r="BK225" s="185">
        <f>ROUND(I225*H225,2)</f>
        <v>0</v>
      </c>
      <c r="BL225" s="17" t="s">
        <v>217</v>
      </c>
      <c r="BM225" s="184" t="s">
        <v>453</v>
      </c>
    </row>
    <row r="226" spans="1:65" s="2" customFormat="1" ht="57.6">
      <c r="A226" s="34"/>
      <c r="B226" s="35"/>
      <c r="C226" s="36"/>
      <c r="D226" s="188" t="s">
        <v>155</v>
      </c>
      <c r="E226" s="36"/>
      <c r="F226" s="198" t="s">
        <v>454</v>
      </c>
      <c r="G226" s="36"/>
      <c r="H226" s="36"/>
      <c r="I226" s="199"/>
      <c r="J226" s="36"/>
      <c r="K226" s="36"/>
      <c r="L226" s="39"/>
      <c r="M226" s="200"/>
      <c r="N226" s="201"/>
      <c r="O226" s="64"/>
      <c r="P226" s="64"/>
      <c r="Q226" s="64"/>
      <c r="R226" s="64"/>
      <c r="S226" s="64"/>
      <c r="T226" s="65"/>
      <c r="U226" s="34"/>
      <c r="V226" s="34"/>
      <c r="W226" s="34"/>
      <c r="X226" s="34"/>
      <c r="Y226" s="34"/>
      <c r="Z226" s="34"/>
      <c r="AA226" s="34"/>
      <c r="AB226" s="34"/>
      <c r="AC226" s="34"/>
      <c r="AD226" s="34"/>
      <c r="AE226" s="34"/>
      <c r="AT226" s="17" t="s">
        <v>155</v>
      </c>
      <c r="AU226" s="17" t="s">
        <v>86</v>
      </c>
    </row>
    <row r="227" spans="1:65" s="2" customFormat="1" ht="24.15" customHeight="1">
      <c r="A227" s="34"/>
      <c r="B227" s="35"/>
      <c r="C227" s="173" t="s">
        <v>455</v>
      </c>
      <c r="D227" s="173" t="s">
        <v>134</v>
      </c>
      <c r="E227" s="174" t="s">
        <v>456</v>
      </c>
      <c r="F227" s="175" t="s">
        <v>457</v>
      </c>
      <c r="G227" s="176" t="s">
        <v>300</v>
      </c>
      <c r="H227" s="177">
        <v>1</v>
      </c>
      <c r="I227" s="178"/>
      <c r="J227" s="179">
        <f>ROUND(I227*H227,2)</f>
        <v>0</v>
      </c>
      <c r="K227" s="175" t="s">
        <v>19</v>
      </c>
      <c r="L227" s="39"/>
      <c r="M227" s="180" t="s">
        <v>19</v>
      </c>
      <c r="N227" s="181" t="s">
        <v>46</v>
      </c>
      <c r="O227" s="64"/>
      <c r="P227" s="182">
        <f>O227*H227</f>
        <v>0</v>
      </c>
      <c r="Q227" s="182">
        <v>0</v>
      </c>
      <c r="R227" s="182">
        <f>Q227*H227</f>
        <v>0</v>
      </c>
      <c r="S227" s="182">
        <v>0</v>
      </c>
      <c r="T227" s="183">
        <f>S227*H227</f>
        <v>0</v>
      </c>
      <c r="U227" s="34"/>
      <c r="V227" s="34"/>
      <c r="W227" s="34"/>
      <c r="X227" s="34"/>
      <c r="Y227" s="34"/>
      <c r="Z227" s="34"/>
      <c r="AA227" s="34"/>
      <c r="AB227" s="34"/>
      <c r="AC227" s="34"/>
      <c r="AD227" s="34"/>
      <c r="AE227" s="34"/>
      <c r="AR227" s="184" t="s">
        <v>217</v>
      </c>
      <c r="AT227" s="184" t="s">
        <v>134</v>
      </c>
      <c r="AU227" s="184" t="s">
        <v>86</v>
      </c>
      <c r="AY227" s="17" t="s">
        <v>131</v>
      </c>
      <c r="BE227" s="185">
        <f>IF(N227="základní",J227,0)</f>
        <v>0</v>
      </c>
      <c r="BF227" s="185">
        <f>IF(N227="snížená",J227,0)</f>
        <v>0</v>
      </c>
      <c r="BG227" s="185">
        <f>IF(N227="zákl. přenesená",J227,0)</f>
        <v>0</v>
      </c>
      <c r="BH227" s="185">
        <f>IF(N227="sníž. přenesená",J227,0)</f>
        <v>0</v>
      </c>
      <c r="BI227" s="185">
        <f>IF(N227="nulová",J227,0)</f>
        <v>0</v>
      </c>
      <c r="BJ227" s="17" t="s">
        <v>83</v>
      </c>
      <c r="BK227" s="185">
        <f>ROUND(I227*H227,2)</f>
        <v>0</v>
      </c>
      <c r="BL227" s="17" t="s">
        <v>217</v>
      </c>
      <c r="BM227" s="184" t="s">
        <v>458</v>
      </c>
    </row>
    <row r="228" spans="1:65" s="2" customFormat="1" ht="57.6">
      <c r="A228" s="34"/>
      <c r="B228" s="35"/>
      <c r="C228" s="36"/>
      <c r="D228" s="188" t="s">
        <v>155</v>
      </c>
      <c r="E228" s="36"/>
      <c r="F228" s="198" t="s">
        <v>454</v>
      </c>
      <c r="G228" s="36"/>
      <c r="H228" s="36"/>
      <c r="I228" s="199"/>
      <c r="J228" s="36"/>
      <c r="K228" s="36"/>
      <c r="L228" s="39"/>
      <c r="M228" s="200"/>
      <c r="N228" s="201"/>
      <c r="O228" s="64"/>
      <c r="P228" s="64"/>
      <c r="Q228" s="64"/>
      <c r="R228" s="64"/>
      <c r="S228" s="64"/>
      <c r="T228" s="65"/>
      <c r="U228" s="34"/>
      <c r="V228" s="34"/>
      <c r="W228" s="34"/>
      <c r="X228" s="34"/>
      <c r="Y228" s="34"/>
      <c r="Z228" s="34"/>
      <c r="AA228" s="34"/>
      <c r="AB228" s="34"/>
      <c r="AC228" s="34"/>
      <c r="AD228" s="34"/>
      <c r="AE228" s="34"/>
      <c r="AT228" s="17" t="s">
        <v>155</v>
      </c>
      <c r="AU228" s="17" t="s">
        <v>86</v>
      </c>
    </row>
    <row r="229" spans="1:65" s="2" customFormat="1" ht="14.4" customHeight="1">
      <c r="A229" s="34"/>
      <c r="B229" s="35"/>
      <c r="C229" s="173" t="s">
        <v>459</v>
      </c>
      <c r="D229" s="173" t="s">
        <v>134</v>
      </c>
      <c r="E229" s="174" t="s">
        <v>460</v>
      </c>
      <c r="F229" s="175" t="s">
        <v>461</v>
      </c>
      <c r="G229" s="176" t="s">
        <v>300</v>
      </c>
      <c r="H229" s="177">
        <v>1</v>
      </c>
      <c r="I229" s="178"/>
      <c r="J229" s="179">
        <f>ROUND(I229*H229,2)</f>
        <v>0</v>
      </c>
      <c r="K229" s="175" t="s">
        <v>19</v>
      </c>
      <c r="L229" s="39"/>
      <c r="M229" s="180" t="s">
        <v>19</v>
      </c>
      <c r="N229" s="181" t="s">
        <v>46</v>
      </c>
      <c r="O229" s="64"/>
      <c r="P229" s="182">
        <f>O229*H229</f>
        <v>0</v>
      </c>
      <c r="Q229" s="182">
        <v>0</v>
      </c>
      <c r="R229" s="182">
        <f>Q229*H229</f>
        <v>0</v>
      </c>
      <c r="S229" s="182">
        <v>0</v>
      </c>
      <c r="T229" s="183">
        <f>S229*H229</f>
        <v>0</v>
      </c>
      <c r="U229" s="34"/>
      <c r="V229" s="34"/>
      <c r="W229" s="34"/>
      <c r="X229" s="34"/>
      <c r="Y229" s="34"/>
      <c r="Z229" s="34"/>
      <c r="AA229" s="34"/>
      <c r="AB229" s="34"/>
      <c r="AC229" s="34"/>
      <c r="AD229" s="34"/>
      <c r="AE229" s="34"/>
      <c r="AR229" s="184" t="s">
        <v>217</v>
      </c>
      <c r="AT229" s="184" t="s">
        <v>134</v>
      </c>
      <c r="AU229" s="184" t="s">
        <v>86</v>
      </c>
      <c r="AY229" s="17" t="s">
        <v>131</v>
      </c>
      <c r="BE229" s="185">
        <f>IF(N229="základní",J229,0)</f>
        <v>0</v>
      </c>
      <c r="BF229" s="185">
        <f>IF(N229="snížená",J229,0)</f>
        <v>0</v>
      </c>
      <c r="BG229" s="185">
        <f>IF(N229="zákl. přenesená",J229,0)</f>
        <v>0</v>
      </c>
      <c r="BH229" s="185">
        <f>IF(N229="sníž. přenesená",J229,0)</f>
        <v>0</v>
      </c>
      <c r="BI229" s="185">
        <f>IF(N229="nulová",J229,0)</f>
        <v>0</v>
      </c>
      <c r="BJ229" s="17" t="s">
        <v>83</v>
      </c>
      <c r="BK229" s="185">
        <f>ROUND(I229*H229,2)</f>
        <v>0</v>
      </c>
      <c r="BL229" s="17" t="s">
        <v>217</v>
      </c>
      <c r="BM229" s="184" t="s">
        <v>462</v>
      </c>
    </row>
    <row r="230" spans="1:65" s="2" customFormat="1" ht="76.8">
      <c r="A230" s="34"/>
      <c r="B230" s="35"/>
      <c r="C230" s="36"/>
      <c r="D230" s="188" t="s">
        <v>155</v>
      </c>
      <c r="E230" s="36"/>
      <c r="F230" s="198" t="s">
        <v>463</v>
      </c>
      <c r="G230" s="36"/>
      <c r="H230" s="36"/>
      <c r="I230" s="199"/>
      <c r="J230" s="36"/>
      <c r="K230" s="36"/>
      <c r="L230" s="39"/>
      <c r="M230" s="200"/>
      <c r="N230" s="201"/>
      <c r="O230" s="64"/>
      <c r="P230" s="64"/>
      <c r="Q230" s="64"/>
      <c r="R230" s="64"/>
      <c r="S230" s="64"/>
      <c r="T230" s="65"/>
      <c r="U230" s="34"/>
      <c r="V230" s="34"/>
      <c r="W230" s="34"/>
      <c r="X230" s="34"/>
      <c r="Y230" s="34"/>
      <c r="Z230" s="34"/>
      <c r="AA230" s="34"/>
      <c r="AB230" s="34"/>
      <c r="AC230" s="34"/>
      <c r="AD230" s="34"/>
      <c r="AE230" s="34"/>
      <c r="AT230" s="17" t="s">
        <v>155</v>
      </c>
      <c r="AU230" s="17" t="s">
        <v>86</v>
      </c>
    </row>
    <row r="231" spans="1:65" s="2" customFormat="1" ht="24.15" customHeight="1">
      <c r="A231" s="34"/>
      <c r="B231" s="35"/>
      <c r="C231" s="173" t="s">
        <v>464</v>
      </c>
      <c r="D231" s="173" t="s">
        <v>134</v>
      </c>
      <c r="E231" s="174" t="s">
        <v>465</v>
      </c>
      <c r="F231" s="175" t="s">
        <v>466</v>
      </c>
      <c r="G231" s="176" t="s">
        <v>246</v>
      </c>
      <c r="H231" s="177">
        <v>1.0999999999999999E-2</v>
      </c>
      <c r="I231" s="178"/>
      <c r="J231" s="179">
        <f>ROUND(I231*H231,2)</f>
        <v>0</v>
      </c>
      <c r="K231" s="175" t="s">
        <v>138</v>
      </c>
      <c r="L231" s="39"/>
      <c r="M231" s="180" t="s">
        <v>19</v>
      </c>
      <c r="N231" s="181" t="s">
        <v>46</v>
      </c>
      <c r="O231" s="64"/>
      <c r="P231" s="182">
        <f>O231*H231</f>
        <v>0</v>
      </c>
      <c r="Q231" s="182">
        <v>0</v>
      </c>
      <c r="R231" s="182">
        <f>Q231*H231</f>
        <v>0</v>
      </c>
      <c r="S231" s="182">
        <v>0</v>
      </c>
      <c r="T231" s="183">
        <f>S231*H231</f>
        <v>0</v>
      </c>
      <c r="U231" s="34"/>
      <c r="V231" s="34"/>
      <c r="W231" s="34"/>
      <c r="X231" s="34"/>
      <c r="Y231" s="34"/>
      <c r="Z231" s="34"/>
      <c r="AA231" s="34"/>
      <c r="AB231" s="34"/>
      <c r="AC231" s="34"/>
      <c r="AD231" s="34"/>
      <c r="AE231" s="34"/>
      <c r="AR231" s="184" t="s">
        <v>217</v>
      </c>
      <c r="AT231" s="184" t="s">
        <v>134</v>
      </c>
      <c r="AU231" s="184" t="s">
        <v>86</v>
      </c>
      <c r="AY231" s="17" t="s">
        <v>131</v>
      </c>
      <c r="BE231" s="185">
        <f>IF(N231="základní",J231,0)</f>
        <v>0</v>
      </c>
      <c r="BF231" s="185">
        <f>IF(N231="snížená",J231,0)</f>
        <v>0</v>
      </c>
      <c r="BG231" s="185">
        <f>IF(N231="zákl. přenesená",J231,0)</f>
        <v>0</v>
      </c>
      <c r="BH231" s="185">
        <f>IF(N231="sníž. přenesená",J231,0)</f>
        <v>0</v>
      </c>
      <c r="BI231" s="185">
        <f>IF(N231="nulová",J231,0)</f>
        <v>0</v>
      </c>
      <c r="BJ231" s="17" t="s">
        <v>83</v>
      </c>
      <c r="BK231" s="185">
        <f>ROUND(I231*H231,2)</f>
        <v>0</v>
      </c>
      <c r="BL231" s="17" t="s">
        <v>217</v>
      </c>
      <c r="BM231" s="184" t="s">
        <v>467</v>
      </c>
    </row>
    <row r="232" spans="1:65" s="2" customFormat="1" ht="86.4">
      <c r="A232" s="34"/>
      <c r="B232" s="35"/>
      <c r="C232" s="36"/>
      <c r="D232" s="188" t="s">
        <v>155</v>
      </c>
      <c r="E232" s="36"/>
      <c r="F232" s="198" t="s">
        <v>417</v>
      </c>
      <c r="G232" s="36"/>
      <c r="H232" s="36"/>
      <c r="I232" s="199"/>
      <c r="J232" s="36"/>
      <c r="K232" s="36"/>
      <c r="L232" s="39"/>
      <c r="M232" s="200"/>
      <c r="N232" s="201"/>
      <c r="O232" s="64"/>
      <c r="P232" s="64"/>
      <c r="Q232" s="64"/>
      <c r="R232" s="64"/>
      <c r="S232" s="64"/>
      <c r="T232" s="65"/>
      <c r="U232" s="34"/>
      <c r="V232" s="34"/>
      <c r="W232" s="34"/>
      <c r="X232" s="34"/>
      <c r="Y232" s="34"/>
      <c r="Z232" s="34"/>
      <c r="AA232" s="34"/>
      <c r="AB232" s="34"/>
      <c r="AC232" s="34"/>
      <c r="AD232" s="34"/>
      <c r="AE232" s="34"/>
      <c r="AT232" s="17" t="s">
        <v>155</v>
      </c>
      <c r="AU232" s="17" t="s">
        <v>86</v>
      </c>
    </row>
    <row r="233" spans="1:65" s="12" customFormat="1" ht="22.8" customHeight="1">
      <c r="B233" s="157"/>
      <c r="C233" s="158"/>
      <c r="D233" s="159" t="s">
        <v>74</v>
      </c>
      <c r="E233" s="171" t="s">
        <v>468</v>
      </c>
      <c r="F233" s="171" t="s">
        <v>469</v>
      </c>
      <c r="G233" s="158"/>
      <c r="H233" s="158"/>
      <c r="I233" s="161"/>
      <c r="J233" s="172">
        <f>BK233</f>
        <v>0</v>
      </c>
      <c r="K233" s="158"/>
      <c r="L233" s="163"/>
      <c r="M233" s="164"/>
      <c r="N233" s="165"/>
      <c r="O233" s="165"/>
      <c r="P233" s="166">
        <f>SUM(P234:P242)</f>
        <v>0</v>
      </c>
      <c r="Q233" s="165"/>
      <c r="R233" s="166">
        <f>SUM(R234:R242)</f>
        <v>3.3000000000000002E-2</v>
      </c>
      <c r="S233" s="165"/>
      <c r="T233" s="167">
        <f>SUM(T234:T242)</f>
        <v>0</v>
      </c>
      <c r="AR233" s="168" t="s">
        <v>86</v>
      </c>
      <c r="AT233" s="169" t="s">
        <v>74</v>
      </c>
      <c r="AU233" s="169" t="s">
        <v>83</v>
      </c>
      <c r="AY233" s="168" t="s">
        <v>131</v>
      </c>
      <c r="BK233" s="170">
        <f>SUM(BK234:BK242)</f>
        <v>0</v>
      </c>
    </row>
    <row r="234" spans="1:65" s="2" customFormat="1" ht="24.15" customHeight="1">
      <c r="A234" s="34"/>
      <c r="B234" s="35"/>
      <c r="C234" s="173" t="s">
        <v>470</v>
      </c>
      <c r="D234" s="173" t="s">
        <v>134</v>
      </c>
      <c r="E234" s="174" t="s">
        <v>471</v>
      </c>
      <c r="F234" s="175" t="s">
        <v>472</v>
      </c>
      <c r="G234" s="176" t="s">
        <v>278</v>
      </c>
      <c r="H234" s="177">
        <v>1</v>
      </c>
      <c r="I234" s="178"/>
      <c r="J234" s="179">
        <f t="shared" ref="J234:J241" si="10">ROUND(I234*H234,2)</f>
        <v>0</v>
      </c>
      <c r="K234" s="175" t="s">
        <v>19</v>
      </c>
      <c r="L234" s="39"/>
      <c r="M234" s="180" t="s">
        <v>19</v>
      </c>
      <c r="N234" s="181" t="s">
        <v>46</v>
      </c>
      <c r="O234" s="64"/>
      <c r="P234" s="182">
        <f t="shared" ref="P234:P241" si="11">O234*H234</f>
        <v>0</v>
      </c>
      <c r="Q234" s="182">
        <v>8.0000000000000002E-3</v>
      </c>
      <c r="R234" s="182">
        <f t="shared" ref="R234:R241" si="12">Q234*H234</f>
        <v>8.0000000000000002E-3</v>
      </c>
      <c r="S234" s="182">
        <v>0</v>
      </c>
      <c r="T234" s="183">
        <f t="shared" ref="T234:T241" si="13">S234*H234</f>
        <v>0</v>
      </c>
      <c r="U234" s="34"/>
      <c r="V234" s="34"/>
      <c r="W234" s="34"/>
      <c r="X234" s="34"/>
      <c r="Y234" s="34"/>
      <c r="Z234" s="34"/>
      <c r="AA234" s="34"/>
      <c r="AB234" s="34"/>
      <c r="AC234" s="34"/>
      <c r="AD234" s="34"/>
      <c r="AE234" s="34"/>
      <c r="AR234" s="184" t="s">
        <v>217</v>
      </c>
      <c r="AT234" s="184" t="s">
        <v>134</v>
      </c>
      <c r="AU234" s="184" t="s">
        <v>86</v>
      </c>
      <c r="AY234" s="17" t="s">
        <v>131</v>
      </c>
      <c r="BE234" s="185">
        <f t="shared" ref="BE234:BE241" si="14">IF(N234="základní",J234,0)</f>
        <v>0</v>
      </c>
      <c r="BF234" s="185">
        <f t="shared" ref="BF234:BF241" si="15">IF(N234="snížená",J234,0)</f>
        <v>0</v>
      </c>
      <c r="BG234" s="185">
        <f t="shared" ref="BG234:BG241" si="16">IF(N234="zákl. přenesená",J234,0)</f>
        <v>0</v>
      </c>
      <c r="BH234" s="185">
        <f t="shared" ref="BH234:BH241" si="17">IF(N234="sníž. přenesená",J234,0)</f>
        <v>0</v>
      </c>
      <c r="BI234" s="185">
        <f t="shared" ref="BI234:BI241" si="18">IF(N234="nulová",J234,0)</f>
        <v>0</v>
      </c>
      <c r="BJ234" s="17" t="s">
        <v>83</v>
      </c>
      <c r="BK234" s="185">
        <f t="shared" ref="BK234:BK241" si="19">ROUND(I234*H234,2)</f>
        <v>0</v>
      </c>
      <c r="BL234" s="17" t="s">
        <v>217</v>
      </c>
      <c r="BM234" s="184" t="s">
        <v>473</v>
      </c>
    </row>
    <row r="235" spans="1:65" s="2" customFormat="1" ht="14.4" customHeight="1">
      <c r="A235" s="34"/>
      <c r="B235" s="35"/>
      <c r="C235" s="173" t="s">
        <v>474</v>
      </c>
      <c r="D235" s="173" t="s">
        <v>134</v>
      </c>
      <c r="E235" s="174" t="s">
        <v>475</v>
      </c>
      <c r="F235" s="175" t="s">
        <v>476</v>
      </c>
      <c r="G235" s="176" t="s">
        <v>305</v>
      </c>
      <c r="H235" s="177">
        <v>3</v>
      </c>
      <c r="I235" s="178"/>
      <c r="J235" s="179">
        <f t="shared" si="10"/>
        <v>0</v>
      </c>
      <c r="K235" s="175" t="s">
        <v>19</v>
      </c>
      <c r="L235" s="39"/>
      <c r="M235" s="180" t="s">
        <v>19</v>
      </c>
      <c r="N235" s="181" t="s">
        <v>46</v>
      </c>
      <c r="O235" s="64"/>
      <c r="P235" s="182">
        <f t="shared" si="11"/>
        <v>0</v>
      </c>
      <c r="Q235" s="182">
        <v>1E-3</v>
      </c>
      <c r="R235" s="182">
        <f t="shared" si="12"/>
        <v>3.0000000000000001E-3</v>
      </c>
      <c r="S235" s="182">
        <v>0</v>
      </c>
      <c r="T235" s="183">
        <f t="shared" si="13"/>
        <v>0</v>
      </c>
      <c r="U235" s="34"/>
      <c r="V235" s="34"/>
      <c r="W235" s="34"/>
      <c r="X235" s="34"/>
      <c r="Y235" s="34"/>
      <c r="Z235" s="34"/>
      <c r="AA235" s="34"/>
      <c r="AB235" s="34"/>
      <c r="AC235" s="34"/>
      <c r="AD235" s="34"/>
      <c r="AE235" s="34"/>
      <c r="AR235" s="184" t="s">
        <v>217</v>
      </c>
      <c r="AT235" s="184" t="s">
        <v>134</v>
      </c>
      <c r="AU235" s="184" t="s">
        <v>86</v>
      </c>
      <c r="AY235" s="17" t="s">
        <v>131</v>
      </c>
      <c r="BE235" s="185">
        <f t="shared" si="14"/>
        <v>0</v>
      </c>
      <c r="BF235" s="185">
        <f t="shared" si="15"/>
        <v>0</v>
      </c>
      <c r="BG235" s="185">
        <f t="shared" si="16"/>
        <v>0</v>
      </c>
      <c r="BH235" s="185">
        <f t="shared" si="17"/>
        <v>0</v>
      </c>
      <c r="BI235" s="185">
        <f t="shared" si="18"/>
        <v>0</v>
      </c>
      <c r="BJ235" s="17" t="s">
        <v>83</v>
      </c>
      <c r="BK235" s="185">
        <f t="shared" si="19"/>
        <v>0</v>
      </c>
      <c r="BL235" s="17" t="s">
        <v>217</v>
      </c>
      <c r="BM235" s="184" t="s">
        <v>477</v>
      </c>
    </row>
    <row r="236" spans="1:65" s="2" customFormat="1" ht="14.4" customHeight="1">
      <c r="A236" s="34"/>
      <c r="B236" s="35"/>
      <c r="C236" s="173" t="s">
        <v>478</v>
      </c>
      <c r="D236" s="173" t="s">
        <v>134</v>
      </c>
      <c r="E236" s="174" t="s">
        <v>479</v>
      </c>
      <c r="F236" s="175" t="s">
        <v>480</v>
      </c>
      <c r="G236" s="176" t="s">
        <v>305</v>
      </c>
      <c r="H236" s="177">
        <v>4</v>
      </c>
      <c r="I236" s="178"/>
      <c r="J236" s="179">
        <f t="shared" si="10"/>
        <v>0</v>
      </c>
      <c r="K236" s="175" t="s">
        <v>19</v>
      </c>
      <c r="L236" s="39"/>
      <c r="M236" s="180" t="s">
        <v>19</v>
      </c>
      <c r="N236" s="181" t="s">
        <v>46</v>
      </c>
      <c r="O236" s="64"/>
      <c r="P236" s="182">
        <f t="shared" si="11"/>
        <v>0</v>
      </c>
      <c r="Q236" s="182">
        <v>5.0000000000000001E-4</v>
      </c>
      <c r="R236" s="182">
        <f t="shared" si="12"/>
        <v>2E-3</v>
      </c>
      <c r="S236" s="182">
        <v>0</v>
      </c>
      <c r="T236" s="183">
        <f t="shared" si="13"/>
        <v>0</v>
      </c>
      <c r="U236" s="34"/>
      <c r="V236" s="34"/>
      <c r="W236" s="34"/>
      <c r="X236" s="34"/>
      <c r="Y236" s="34"/>
      <c r="Z236" s="34"/>
      <c r="AA236" s="34"/>
      <c r="AB236" s="34"/>
      <c r="AC236" s="34"/>
      <c r="AD236" s="34"/>
      <c r="AE236" s="34"/>
      <c r="AR236" s="184" t="s">
        <v>217</v>
      </c>
      <c r="AT236" s="184" t="s">
        <v>134</v>
      </c>
      <c r="AU236" s="184" t="s">
        <v>86</v>
      </c>
      <c r="AY236" s="17" t="s">
        <v>131</v>
      </c>
      <c r="BE236" s="185">
        <f t="shared" si="14"/>
        <v>0</v>
      </c>
      <c r="BF236" s="185">
        <f t="shared" si="15"/>
        <v>0</v>
      </c>
      <c r="BG236" s="185">
        <f t="shared" si="16"/>
        <v>0</v>
      </c>
      <c r="BH236" s="185">
        <f t="shared" si="17"/>
        <v>0</v>
      </c>
      <c r="BI236" s="185">
        <f t="shared" si="18"/>
        <v>0</v>
      </c>
      <c r="BJ236" s="17" t="s">
        <v>83</v>
      </c>
      <c r="BK236" s="185">
        <f t="shared" si="19"/>
        <v>0</v>
      </c>
      <c r="BL236" s="17" t="s">
        <v>217</v>
      </c>
      <c r="BM236" s="184" t="s">
        <v>481</v>
      </c>
    </row>
    <row r="237" spans="1:65" s="2" customFormat="1" ht="24.15" customHeight="1">
      <c r="A237" s="34"/>
      <c r="B237" s="35"/>
      <c r="C237" s="173" t="s">
        <v>482</v>
      </c>
      <c r="D237" s="173" t="s">
        <v>134</v>
      </c>
      <c r="E237" s="174" t="s">
        <v>483</v>
      </c>
      <c r="F237" s="175" t="s">
        <v>484</v>
      </c>
      <c r="G237" s="176" t="s">
        <v>278</v>
      </c>
      <c r="H237" s="177">
        <v>1</v>
      </c>
      <c r="I237" s="178"/>
      <c r="J237" s="179">
        <f t="shared" si="10"/>
        <v>0</v>
      </c>
      <c r="K237" s="175" t="s">
        <v>19</v>
      </c>
      <c r="L237" s="39"/>
      <c r="M237" s="180" t="s">
        <v>19</v>
      </c>
      <c r="N237" s="181" t="s">
        <v>46</v>
      </c>
      <c r="O237" s="64"/>
      <c r="P237" s="182">
        <f t="shared" si="11"/>
        <v>0</v>
      </c>
      <c r="Q237" s="182">
        <v>0.01</v>
      </c>
      <c r="R237" s="182">
        <f t="shared" si="12"/>
        <v>0.01</v>
      </c>
      <c r="S237" s="182">
        <v>0</v>
      </c>
      <c r="T237" s="183">
        <f t="shared" si="13"/>
        <v>0</v>
      </c>
      <c r="U237" s="34"/>
      <c r="V237" s="34"/>
      <c r="W237" s="34"/>
      <c r="X237" s="34"/>
      <c r="Y237" s="34"/>
      <c r="Z237" s="34"/>
      <c r="AA237" s="34"/>
      <c r="AB237" s="34"/>
      <c r="AC237" s="34"/>
      <c r="AD237" s="34"/>
      <c r="AE237" s="34"/>
      <c r="AR237" s="184" t="s">
        <v>217</v>
      </c>
      <c r="AT237" s="184" t="s">
        <v>134</v>
      </c>
      <c r="AU237" s="184" t="s">
        <v>86</v>
      </c>
      <c r="AY237" s="17" t="s">
        <v>131</v>
      </c>
      <c r="BE237" s="185">
        <f t="shared" si="14"/>
        <v>0</v>
      </c>
      <c r="BF237" s="185">
        <f t="shared" si="15"/>
        <v>0</v>
      </c>
      <c r="BG237" s="185">
        <f t="shared" si="16"/>
        <v>0</v>
      </c>
      <c r="BH237" s="185">
        <f t="shared" si="17"/>
        <v>0</v>
      </c>
      <c r="BI237" s="185">
        <f t="shared" si="18"/>
        <v>0</v>
      </c>
      <c r="BJ237" s="17" t="s">
        <v>83</v>
      </c>
      <c r="BK237" s="185">
        <f t="shared" si="19"/>
        <v>0</v>
      </c>
      <c r="BL237" s="17" t="s">
        <v>217</v>
      </c>
      <c r="BM237" s="184" t="s">
        <v>485</v>
      </c>
    </row>
    <row r="238" spans="1:65" s="2" customFormat="1" ht="24.15" customHeight="1">
      <c r="A238" s="34"/>
      <c r="B238" s="35"/>
      <c r="C238" s="173" t="s">
        <v>486</v>
      </c>
      <c r="D238" s="173" t="s">
        <v>134</v>
      </c>
      <c r="E238" s="174" t="s">
        <v>487</v>
      </c>
      <c r="F238" s="175" t="s">
        <v>488</v>
      </c>
      <c r="G238" s="176" t="s">
        <v>278</v>
      </c>
      <c r="H238" s="177">
        <v>1</v>
      </c>
      <c r="I238" s="178"/>
      <c r="J238" s="179">
        <f t="shared" si="10"/>
        <v>0</v>
      </c>
      <c r="K238" s="175" t="s">
        <v>19</v>
      </c>
      <c r="L238" s="39"/>
      <c r="M238" s="180" t="s">
        <v>19</v>
      </c>
      <c r="N238" s="181" t="s">
        <v>46</v>
      </c>
      <c r="O238" s="64"/>
      <c r="P238" s="182">
        <f t="shared" si="11"/>
        <v>0</v>
      </c>
      <c r="Q238" s="182">
        <v>0.01</v>
      </c>
      <c r="R238" s="182">
        <f t="shared" si="12"/>
        <v>0.01</v>
      </c>
      <c r="S238" s="182">
        <v>0</v>
      </c>
      <c r="T238" s="183">
        <f t="shared" si="13"/>
        <v>0</v>
      </c>
      <c r="U238" s="34"/>
      <c r="V238" s="34"/>
      <c r="W238" s="34"/>
      <c r="X238" s="34"/>
      <c r="Y238" s="34"/>
      <c r="Z238" s="34"/>
      <c r="AA238" s="34"/>
      <c r="AB238" s="34"/>
      <c r="AC238" s="34"/>
      <c r="AD238" s="34"/>
      <c r="AE238" s="34"/>
      <c r="AR238" s="184" t="s">
        <v>217</v>
      </c>
      <c r="AT238" s="184" t="s">
        <v>134</v>
      </c>
      <c r="AU238" s="184" t="s">
        <v>86</v>
      </c>
      <c r="AY238" s="17" t="s">
        <v>131</v>
      </c>
      <c r="BE238" s="185">
        <f t="shared" si="14"/>
        <v>0</v>
      </c>
      <c r="BF238" s="185">
        <f t="shared" si="15"/>
        <v>0</v>
      </c>
      <c r="BG238" s="185">
        <f t="shared" si="16"/>
        <v>0</v>
      </c>
      <c r="BH238" s="185">
        <f t="shared" si="17"/>
        <v>0</v>
      </c>
      <c r="BI238" s="185">
        <f t="shared" si="18"/>
        <v>0</v>
      </c>
      <c r="BJ238" s="17" t="s">
        <v>83</v>
      </c>
      <c r="BK238" s="185">
        <f t="shared" si="19"/>
        <v>0</v>
      </c>
      <c r="BL238" s="17" t="s">
        <v>217</v>
      </c>
      <c r="BM238" s="184" t="s">
        <v>489</v>
      </c>
    </row>
    <row r="239" spans="1:65" s="2" customFormat="1" ht="24.15" customHeight="1">
      <c r="A239" s="34"/>
      <c r="B239" s="35"/>
      <c r="C239" s="173" t="s">
        <v>490</v>
      </c>
      <c r="D239" s="173" t="s">
        <v>134</v>
      </c>
      <c r="E239" s="174" t="s">
        <v>491</v>
      </c>
      <c r="F239" s="175" t="s">
        <v>492</v>
      </c>
      <c r="G239" s="176" t="s">
        <v>278</v>
      </c>
      <c r="H239" s="177">
        <v>1</v>
      </c>
      <c r="I239" s="178"/>
      <c r="J239" s="179">
        <f t="shared" si="10"/>
        <v>0</v>
      </c>
      <c r="K239" s="175" t="s">
        <v>19</v>
      </c>
      <c r="L239" s="39"/>
      <c r="M239" s="180" t="s">
        <v>19</v>
      </c>
      <c r="N239" s="181" t="s">
        <v>46</v>
      </c>
      <c r="O239" s="64"/>
      <c r="P239" s="182">
        <f t="shared" si="11"/>
        <v>0</v>
      </c>
      <c r="Q239" s="182">
        <v>0</v>
      </c>
      <c r="R239" s="182">
        <f t="shared" si="12"/>
        <v>0</v>
      </c>
      <c r="S239" s="182">
        <v>0</v>
      </c>
      <c r="T239" s="183">
        <f t="shared" si="13"/>
        <v>0</v>
      </c>
      <c r="U239" s="34"/>
      <c r="V239" s="34"/>
      <c r="W239" s="34"/>
      <c r="X239" s="34"/>
      <c r="Y239" s="34"/>
      <c r="Z239" s="34"/>
      <c r="AA239" s="34"/>
      <c r="AB239" s="34"/>
      <c r="AC239" s="34"/>
      <c r="AD239" s="34"/>
      <c r="AE239" s="34"/>
      <c r="AR239" s="184" t="s">
        <v>217</v>
      </c>
      <c r="AT239" s="184" t="s">
        <v>134</v>
      </c>
      <c r="AU239" s="184" t="s">
        <v>86</v>
      </c>
      <c r="AY239" s="17" t="s">
        <v>131</v>
      </c>
      <c r="BE239" s="185">
        <f t="shared" si="14"/>
        <v>0</v>
      </c>
      <c r="BF239" s="185">
        <f t="shared" si="15"/>
        <v>0</v>
      </c>
      <c r="BG239" s="185">
        <f t="shared" si="16"/>
        <v>0</v>
      </c>
      <c r="BH239" s="185">
        <f t="shared" si="17"/>
        <v>0</v>
      </c>
      <c r="BI239" s="185">
        <f t="shared" si="18"/>
        <v>0</v>
      </c>
      <c r="BJ239" s="17" t="s">
        <v>83</v>
      </c>
      <c r="BK239" s="185">
        <f t="shared" si="19"/>
        <v>0</v>
      </c>
      <c r="BL239" s="17" t="s">
        <v>217</v>
      </c>
      <c r="BM239" s="184" t="s">
        <v>493</v>
      </c>
    </row>
    <row r="240" spans="1:65" s="2" customFormat="1" ht="24.15" customHeight="1">
      <c r="A240" s="34"/>
      <c r="B240" s="35"/>
      <c r="C240" s="173" t="s">
        <v>494</v>
      </c>
      <c r="D240" s="173" t="s">
        <v>134</v>
      </c>
      <c r="E240" s="174" t="s">
        <v>495</v>
      </c>
      <c r="F240" s="175" t="s">
        <v>496</v>
      </c>
      <c r="G240" s="176" t="s">
        <v>278</v>
      </c>
      <c r="H240" s="177">
        <v>1</v>
      </c>
      <c r="I240" s="178"/>
      <c r="J240" s="179">
        <f t="shared" si="10"/>
        <v>0</v>
      </c>
      <c r="K240" s="175" t="s">
        <v>19</v>
      </c>
      <c r="L240" s="39"/>
      <c r="M240" s="180" t="s">
        <v>19</v>
      </c>
      <c r="N240" s="181" t="s">
        <v>46</v>
      </c>
      <c r="O240" s="64"/>
      <c r="P240" s="182">
        <f t="shared" si="11"/>
        <v>0</v>
      </c>
      <c r="Q240" s="182">
        <v>0</v>
      </c>
      <c r="R240" s="182">
        <f t="shared" si="12"/>
        <v>0</v>
      </c>
      <c r="S240" s="182">
        <v>0</v>
      </c>
      <c r="T240" s="183">
        <f t="shared" si="13"/>
        <v>0</v>
      </c>
      <c r="U240" s="34"/>
      <c r="V240" s="34"/>
      <c r="W240" s="34"/>
      <c r="X240" s="34"/>
      <c r="Y240" s="34"/>
      <c r="Z240" s="34"/>
      <c r="AA240" s="34"/>
      <c r="AB240" s="34"/>
      <c r="AC240" s="34"/>
      <c r="AD240" s="34"/>
      <c r="AE240" s="34"/>
      <c r="AR240" s="184" t="s">
        <v>217</v>
      </c>
      <c r="AT240" s="184" t="s">
        <v>134</v>
      </c>
      <c r="AU240" s="184" t="s">
        <v>86</v>
      </c>
      <c r="AY240" s="17" t="s">
        <v>131</v>
      </c>
      <c r="BE240" s="185">
        <f t="shared" si="14"/>
        <v>0</v>
      </c>
      <c r="BF240" s="185">
        <f t="shared" si="15"/>
        <v>0</v>
      </c>
      <c r="BG240" s="185">
        <f t="shared" si="16"/>
        <v>0</v>
      </c>
      <c r="BH240" s="185">
        <f t="shared" si="17"/>
        <v>0</v>
      </c>
      <c r="BI240" s="185">
        <f t="shared" si="18"/>
        <v>0</v>
      </c>
      <c r="BJ240" s="17" t="s">
        <v>83</v>
      </c>
      <c r="BK240" s="185">
        <f t="shared" si="19"/>
        <v>0</v>
      </c>
      <c r="BL240" s="17" t="s">
        <v>217</v>
      </c>
      <c r="BM240" s="184" t="s">
        <v>497</v>
      </c>
    </row>
    <row r="241" spans="1:65" s="2" customFormat="1" ht="24.15" customHeight="1">
      <c r="A241" s="34"/>
      <c r="B241" s="35"/>
      <c r="C241" s="173" t="s">
        <v>498</v>
      </c>
      <c r="D241" s="173" t="s">
        <v>134</v>
      </c>
      <c r="E241" s="174" t="s">
        <v>499</v>
      </c>
      <c r="F241" s="175" t="s">
        <v>500</v>
      </c>
      <c r="G241" s="176" t="s">
        <v>246</v>
      </c>
      <c r="H241" s="177">
        <v>3.3000000000000002E-2</v>
      </c>
      <c r="I241" s="178"/>
      <c r="J241" s="179">
        <f t="shared" si="10"/>
        <v>0</v>
      </c>
      <c r="K241" s="175" t="s">
        <v>138</v>
      </c>
      <c r="L241" s="39"/>
      <c r="M241" s="180" t="s">
        <v>19</v>
      </c>
      <c r="N241" s="181" t="s">
        <v>46</v>
      </c>
      <c r="O241" s="64"/>
      <c r="P241" s="182">
        <f t="shared" si="11"/>
        <v>0</v>
      </c>
      <c r="Q241" s="182">
        <v>0</v>
      </c>
      <c r="R241" s="182">
        <f t="shared" si="12"/>
        <v>0</v>
      </c>
      <c r="S241" s="182">
        <v>0</v>
      </c>
      <c r="T241" s="183">
        <f t="shared" si="13"/>
        <v>0</v>
      </c>
      <c r="U241" s="34"/>
      <c r="V241" s="34"/>
      <c r="W241" s="34"/>
      <c r="X241" s="34"/>
      <c r="Y241" s="34"/>
      <c r="Z241" s="34"/>
      <c r="AA241" s="34"/>
      <c r="AB241" s="34"/>
      <c r="AC241" s="34"/>
      <c r="AD241" s="34"/>
      <c r="AE241" s="34"/>
      <c r="AR241" s="184" t="s">
        <v>217</v>
      </c>
      <c r="AT241" s="184" t="s">
        <v>134</v>
      </c>
      <c r="AU241" s="184" t="s">
        <v>86</v>
      </c>
      <c r="AY241" s="17" t="s">
        <v>131</v>
      </c>
      <c r="BE241" s="185">
        <f t="shared" si="14"/>
        <v>0</v>
      </c>
      <c r="BF241" s="185">
        <f t="shared" si="15"/>
        <v>0</v>
      </c>
      <c r="BG241" s="185">
        <f t="shared" si="16"/>
        <v>0</v>
      </c>
      <c r="BH241" s="185">
        <f t="shared" si="17"/>
        <v>0</v>
      </c>
      <c r="BI241" s="185">
        <f t="shared" si="18"/>
        <v>0</v>
      </c>
      <c r="BJ241" s="17" t="s">
        <v>83</v>
      </c>
      <c r="BK241" s="185">
        <f t="shared" si="19"/>
        <v>0</v>
      </c>
      <c r="BL241" s="17" t="s">
        <v>217</v>
      </c>
      <c r="BM241" s="184" t="s">
        <v>501</v>
      </c>
    </row>
    <row r="242" spans="1:65" s="2" customFormat="1" ht="86.4">
      <c r="A242" s="34"/>
      <c r="B242" s="35"/>
      <c r="C242" s="36"/>
      <c r="D242" s="188" t="s">
        <v>155</v>
      </c>
      <c r="E242" s="36"/>
      <c r="F242" s="198" t="s">
        <v>294</v>
      </c>
      <c r="G242" s="36"/>
      <c r="H242" s="36"/>
      <c r="I242" s="199"/>
      <c r="J242" s="36"/>
      <c r="K242" s="36"/>
      <c r="L242" s="39"/>
      <c r="M242" s="200"/>
      <c r="N242" s="201"/>
      <c r="O242" s="64"/>
      <c r="P242" s="64"/>
      <c r="Q242" s="64"/>
      <c r="R242" s="64"/>
      <c r="S242" s="64"/>
      <c r="T242" s="65"/>
      <c r="U242" s="34"/>
      <c r="V242" s="34"/>
      <c r="W242" s="34"/>
      <c r="X242" s="34"/>
      <c r="Y242" s="34"/>
      <c r="Z242" s="34"/>
      <c r="AA242" s="34"/>
      <c r="AB242" s="34"/>
      <c r="AC242" s="34"/>
      <c r="AD242" s="34"/>
      <c r="AE242" s="34"/>
      <c r="AT242" s="17" t="s">
        <v>155</v>
      </c>
      <c r="AU242" s="17" t="s">
        <v>86</v>
      </c>
    </row>
    <row r="243" spans="1:65" s="12" customFormat="1" ht="22.8" customHeight="1">
      <c r="B243" s="157"/>
      <c r="C243" s="158"/>
      <c r="D243" s="159" t="s">
        <v>74</v>
      </c>
      <c r="E243" s="171" t="s">
        <v>502</v>
      </c>
      <c r="F243" s="171" t="s">
        <v>503</v>
      </c>
      <c r="G243" s="158"/>
      <c r="H243" s="158"/>
      <c r="I243" s="161"/>
      <c r="J243" s="172">
        <f>BK243</f>
        <v>0</v>
      </c>
      <c r="K243" s="158"/>
      <c r="L243" s="163"/>
      <c r="M243" s="164"/>
      <c r="N243" s="165"/>
      <c r="O243" s="165"/>
      <c r="P243" s="166">
        <f>SUM(P244:P248)</f>
        <v>0</v>
      </c>
      <c r="Q243" s="165"/>
      <c r="R243" s="166">
        <f>SUM(R244:R248)</f>
        <v>1.4E-2</v>
      </c>
      <c r="S243" s="165"/>
      <c r="T243" s="167">
        <f>SUM(T244:T248)</f>
        <v>0</v>
      </c>
      <c r="AR243" s="168" t="s">
        <v>86</v>
      </c>
      <c r="AT243" s="169" t="s">
        <v>74</v>
      </c>
      <c r="AU243" s="169" t="s">
        <v>83</v>
      </c>
      <c r="AY243" s="168" t="s">
        <v>131</v>
      </c>
      <c r="BK243" s="170">
        <f>SUM(BK244:BK248)</f>
        <v>0</v>
      </c>
    </row>
    <row r="244" spans="1:65" s="2" customFormat="1" ht="14.4" customHeight="1">
      <c r="A244" s="34"/>
      <c r="B244" s="35"/>
      <c r="C244" s="173" t="s">
        <v>504</v>
      </c>
      <c r="D244" s="173" t="s">
        <v>134</v>
      </c>
      <c r="E244" s="174" t="s">
        <v>505</v>
      </c>
      <c r="F244" s="175" t="s">
        <v>506</v>
      </c>
      <c r="G244" s="176" t="s">
        <v>305</v>
      </c>
      <c r="H244" s="177">
        <v>1</v>
      </c>
      <c r="I244" s="178"/>
      <c r="J244" s="179">
        <f>ROUND(I244*H244,2)</f>
        <v>0</v>
      </c>
      <c r="K244" s="175" t="s">
        <v>19</v>
      </c>
      <c r="L244" s="39"/>
      <c r="M244" s="180" t="s">
        <v>19</v>
      </c>
      <c r="N244" s="181" t="s">
        <v>46</v>
      </c>
      <c r="O244" s="64"/>
      <c r="P244" s="182">
        <f>O244*H244</f>
        <v>0</v>
      </c>
      <c r="Q244" s="182">
        <v>2E-3</v>
      </c>
      <c r="R244" s="182">
        <f>Q244*H244</f>
        <v>2E-3</v>
      </c>
      <c r="S244" s="182">
        <v>0</v>
      </c>
      <c r="T244" s="183">
        <f>S244*H244</f>
        <v>0</v>
      </c>
      <c r="U244" s="34"/>
      <c r="V244" s="34"/>
      <c r="W244" s="34"/>
      <c r="X244" s="34"/>
      <c r="Y244" s="34"/>
      <c r="Z244" s="34"/>
      <c r="AA244" s="34"/>
      <c r="AB244" s="34"/>
      <c r="AC244" s="34"/>
      <c r="AD244" s="34"/>
      <c r="AE244" s="34"/>
      <c r="AR244" s="184" t="s">
        <v>217</v>
      </c>
      <c r="AT244" s="184" t="s">
        <v>134</v>
      </c>
      <c r="AU244" s="184" t="s">
        <v>86</v>
      </c>
      <c r="AY244" s="17" t="s">
        <v>131</v>
      </c>
      <c r="BE244" s="185">
        <f>IF(N244="základní",J244,0)</f>
        <v>0</v>
      </c>
      <c r="BF244" s="185">
        <f>IF(N244="snížená",J244,0)</f>
        <v>0</v>
      </c>
      <c r="BG244" s="185">
        <f>IF(N244="zákl. přenesená",J244,0)</f>
        <v>0</v>
      </c>
      <c r="BH244" s="185">
        <f>IF(N244="sníž. přenesená",J244,0)</f>
        <v>0</v>
      </c>
      <c r="BI244" s="185">
        <f>IF(N244="nulová",J244,0)</f>
        <v>0</v>
      </c>
      <c r="BJ244" s="17" t="s">
        <v>83</v>
      </c>
      <c r="BK244" s="185">
        <f>ROUND(I244*H244,2)</f>
        <v>0</v>
      </c>
      <c r="BL244" s="17" t="s">
        <v>217</v>
      </c>
      <c r="BM244" s="184" t="s">
        <v>507</v>
      </c>
    </row>
    <row r="245" spans="1:65" s="2" customFormat="1" ht="14.4" customHeight="1">
      <c r="A245" s="34"/>
      <c r="B245" s="35"/>
      <c r="C245" s="173" t="s">
        <v>508</v>
      </c>
      <c r="D245" s="173" t="s">
        <v>134</v>
      </c>
      <c r="E245" s="174" t="s">
        <v>509</v>
      </c>
      <c r="F245" s="175" t="s">
        <v>510</v>
      </c>
      <c r="G245" s="176" t="s">
        <v>305</v>
      </c>
      <c r="H245" s="177">
        <v>1</v>
      </c>
      <c r="I245" s="178"/>
      <c r="J245" s="179">
        <f>ROUND(I245*H245,2)</f>
        <v>0</v>
      </c>
      <c r="K245" s="175" t="s">
        <v>19</v>
      </c>
      <c r="L245" s="39"/>
      <c r="M245" s="180" t="s">
        <v>19</v>
      </c>
      <c r="N245" s="181" t="s">
        <v>46</v>
      </c>
      <c r="O245" s="64"/>
      <c r="P245" s="182">
        <f>O245*H245</f>
        <v>0</v>
      </c>
      <c r="Q245" s="182">
        <v>1.2E-2</v>
      </c>
      <c r="R245" s="182">
        <f>Q245*H245</f>
        <v>1.2E-2</v>
      </c>
      <c r="S245" s="182">
        <v>0</v>
      </c>
      <c r="T245" s="183">
        <f>S245*H245</f>
        <v>0</v>
      </c>
      <c r="U245" s="34"/>
      <c r="V245" s="34"/>
      <c r="W245" s="34"/>
      <c r="X245" s="34"/>
      <c r="Y245" s="34"/>
      <c r="Z245" s="34"/>
      <c r="AA245" s="34"/>
      <c r="AB245" s="34"/>
      <c r="AC245" s="34"/>
      <c r="AD245" s="34"/>
      <c r="AE245" s="34"/>
      <c r="AR245" s="184" t="s">
        <v>217</v>
      </c>
      <c r="AT245" s="184" t="s">
        <v>134</v>
      </c>
      <c r="AU245" s="184" t="s">
        <v>86</v>
      </c>
      <c r="AY245" s="17" t="s">
        <v>131</v>
      </c>
      <c r="BE245" s="185">
        <f>IF(N245="základní",J245,0)</f>
        <v>0</v>
      </c>
      <c r="BF245" s="185">
        <f>IF(N245="snížená",J245,0)</f>
        <v>0</v>
      </c>
      <c r="BG245" s="185">
        <f>IF(N245="zákl. přenesená",J245,0)</f>
        <v>0</v>
      </c>
      <c r="BH245" s="185">
        <f>IF(N245="sníž. přenesená",J245,0)</f>
        <v>0</v>
      </c>
      <c r="BI245" s="185">
        <f>IF(N245="nulová",J245,0)</f>
        <v>0</v>
      </c>
      <c r="BJ245" s="17" t="s">
        <v>83</v>
      </c>
      <c r="BK245" s="185">
        <f>ROUND(I245*H245,2)</f>
        <v>0</v>
      </c>
      <c r="BL245" s="17" t="s">
        <v>217</v>
      </c>
      <c r="BM245" s="184" t="s">
        <v>511</v>
      </c>
    </row>
    <row r="246" spans="1:65" s="2" customFormat="1" ht="14.4" customHeight="1">
      <c r="A246" s="34"/>
      <c r="B246" s="35"/>
      <c r="C246" s="173" t="s">
        <v>512</v>
      </c>
      <c r="D246" s="173" t="s">
        <v>134</v>
      </c>
      <c r="E246" s="174" t="s">
        <v>513</v>
      </c>
      <c r="F246" s="175" t="s">
        <v>514</v>
      </c>
      <c r="G246" s="176" t="s">
        <v>305</v>
      </c>
      <c r="H246" s="177">
        <v>1</v>
      </c>
      <c r="I246" s="178"/>
      <c r="J246" s="179">
        <f>ROUND(I246*H246,2)</f>
        <v>0</v>
      </c>
      <c r="K246" s="175" t="s">
        <v>19</v>
      </c>
      <c r="L246" s="39"/>
      <c r="M246" s="180" t="s">
        <v>19</v>
      </c>
      <c r="N246" s="181" t="s">
        <v>46</v>
      </c>
      <c r="O246" s="64"/>
      <c r="P246" s="182">
        <f>O246*H246</f>
        <v>0</v>
      </c>
      <c r="Q246" s="182">
        <v>0</v>
      </c>
      <c r="R246" s="182">
        <f>Q246*H246</f>
        <v>0</v>
      </c>
      <c r="S246" s="182">
        <v>0</v>
      </c>
      <c r="T246" s="183">
        <f>S246*H246</f>
        <v>0</v>
      </c>
      <c r="U246" s="34"/>
      <c r="V246" s="34"/>
      <c r="W246" s="34"/>
      <c r="X246" s="34"/>
      <c r="Y246" s="34"/>
      <c r="Z246" s="34"/>
      <c r="AA246" s="34"/>
      <c r="AB246" s="34"/>
      <c r="AC246" s="34"/>
      <c r="AD246" s="34"/>
      <c r="AE246" s="34"/>
      <c r="AR246" s="184" t="s">
        <v>217</v>
      </c>
      <c r="AT246" s="184" t="s">
        <v>134</v>
      </c>
      <c r="AU246" s="184" t="s">
        <v>86</v>
      </c>
      <c r="AY246" s="17" t="s">
        <v>131</v>
      </c>
      <c r="BE246" s="185">
        <f>IF(N246="základní",J246,0)</f>
        <v>0</v>
      </c>
      <c r="BF246" s="185">
        <f>IF(N246="snížená",J246,0)</f>
        <v>0</v>
      </c>
      <c r="BG246" s="185">
        <f>IF(N246="zákl. přenesená",J246,0)</f>
        <v>0</v>
      </c>
      <c r="BH246" s="185">
        <f>IF(N246="sníž. přenesená",J246,0)</f>
        <v>0</v>
      </c>
      <c r="BI246" s="185">
        <f>IF(N246="nulová",J246,0)</f>
        <v>0</v>
      </c>
      <c r="BJ246" s="17" t="s">
        <v>83</v>
      </c>
      <c r="BK246" s="185">
        <f>ROUND(I246*H246,2)</f>
        <v>0</v>
      </c>
      <c r="BL246" s="17" t="s">
        <v>217</v>
      </c>
      <c r="BM246" s="184" t="s">
        <v>515</v>
      </c>
    </row>
    <row r="247" spans="1:65" s="2" customFormat="1" ht="24.15" customHeight="1">
      <c r="A247" s="34"/>
      <c r="B247" s="35"/>
      <c r="C247" s="173" t="s">
        <v>516</v>
      </c>
      <c r="D247" s="173" t="s">
        <v>134</v>
      </c>
      <c r="E247" s="174" t="s">
        <v>517</v>
      </c>
      <c r="F247" s="175" t="s">
        <v>518</v>
      </c>
      <c r="G247" s="176" t="s">
        <v>246</v>
      </c>
      <c r="H247" s="177">
        <v>1.4E-2</v>
      </c>
      <c r="I247" s="178"/>
      <c r="J247" s="179">
        <f>ROUND(I247*H247,2)</f>
        <v>0</v>
      </c>
      <c r="K247" s="175" t="s">
        <v>138</v>
      </c>
      <c r="L247" s="39"/>
      <c r="M247" s="180" t="s">
        <v>19</v>
      </c>
      <c r="N247" s="181" t="s">
        <v>46</v>
      </c>
      <c r="O247" s="64"/>
      <c r="P247" s="182">
        <f>O247*H247</f>
        <v>0</v>
      </c>
      <c r="Q247" s="182">
        <v>0</v>
      </c>
      <c r="R247" s="182">
        <f>Q247*H247</f>
        <v>0</v>
      </c>
      <c r="S247" s="182">
        <v>0</v>
      </c>
      <c r="T247" s="183">
        <f>S247*H247</f>
        <v>0</v>
      </c>
      <c r="U247" s="34"/>
      <c r="V247" s="34"/>
      <c r="W247" s="34"/>
      <c r="X247" s="34"/>
      <c r="Y247" s="34"/>
      <c r="Z247" s="34"/>
      <c r="AA247" s="34"/>
      <c r="AB247" s="34"/>
      <c r="AC247" s="34"/>
      <c r="AD247" s="34"/>
      <c r="AE247" s="34"/>
      <c r="AR247" s="184" t="s">
        <v>217</v>
      </c>
      <c r="AT247" s="184" t="s">
        <v>134</v>
      </c>
      <c r="AU247" s="184" t="s">
        <v>86</v>
      </c>
      <c r="AY247" s="17" t="s">
        <v>131</v>
      </c>
      <c r="BE247" s="185">
        <f>IF(N247="základní",J247,0)</f>
        <v>0</v>
      </c>
      <c r="BF247" s="185">
        <f>IF(N247="snížená",J247,0)</f>
        <v>0</v>
      </c>
      <c r="BG247" s="185">
        <f>IF(N247="zákl. přenesená",J247,0)</f>
        <v>0</v>
      </c>
      <c r="BH247" s="185">
        <f>IF(N247="sníž. přenesená",J247,0)</f>
        <v>0</v>
      </c>
      <c r="BI247" s="185">
        <f>IF(N247="nulová",J247,0)</f>
        <v>0</v>
      </c>
      <c r="BJ247" s="17" t="s">
        <v>83</v>
      </c>
      <c r="BK247" s="185">
        <f>ROUND(I247*H247,2)</f>
        <v>0</v>
      </c>
      <c r="BL247" s="17" t="s">
        <v>217</v>
      </c>
      <c r="BM247" s="184" t="s">
        <v>519</v>
      </c>
    </row>
    <row r="248" spans="1:65" s="2" customFormat="1" ht="86.4">
      <c r="A248" s="34"/>
      <c r="B248" s="35"/>
      <c r="C248" s="36"/>
      <c r="D248" s="188" t="s">
        <v>155</v>
      </c>
      <c r="E248" s="36"/>
      <c r="F248" s="198" t="s">
        <v>294</v>
      </c>
      <c r="G248" s="36"/>
      <c r="H248" s="36"/>
      <c r="I248" s="199"/>
      <c r="J248" s="36"/>
      <c r="K248" s="36"/>
      <c r="L248" s="39"/>
      <c r="M248" s="200"/>
      <c r="N248" s="201"/>
      <c r="O248" s="64"/>
      <c r="P248" s="64"/>
      <c r="Q248" s="64"/>
      <c r="R248" s="64"/>
      <c r="S248" s="64"/>
      <c r="T248" s="65"/>
      <c r="U248" s="34"/>
      <c r="V248" s="34"/>
      <c r="W248" s="34"/>
      <c r="X248" s="34"/>
      <c r="Y248" s="34"/>
      <c r="Z248" s="34"/>
      <c r="AA248" s="34"/>
      <c r="AB248" s="34"/>
      <c r="AC248" s="34"/>
      <c r="AD248" s="34"/>
      <c r="AE248" s="34"/>
      <c r="AT248" s="17" t="s">
        <v>155</v>
      </c>
      <c r="AU248" s="17" t="s">
        <v>86</v>
      </c>
    </row>
    <row r="249" spans="1:65" s="12" customFormat="1" ht="22.8" customHeight="1">
      <c r="B249" s="157"/>
      <c r="C249" s="158"/>
      <c r="D249" s="159" t="s">
        <v>74</v>
      </c>
      <c r="E249" s="171" t="s">
        <v>520</v>
      </c>
      <c r="F249" s="171" t="s">
        <v>521</v>
      </c>
      <c r="G249" s="158"/>
      <c r="H249" s="158"/>
      <c r="I249" s="161"/>
      <c r="J249" s="172">
        <f>BK249</f>
        <v>0</v>
      </c>
      <c r="K249" s="158"/>
      <c r="L249" s="163"/>
      <c r="M249" s="164"/>
      <c r="N249" s="165"/>
      <c r="O249" s="165"/>
      <c r="P249" s="166">
        <f>SUM(P250:P257)</f>
        <v>0</v>
      </c>
      <c r="Q249" s="165"/>
      <c r="R249" s="166">
        <f>SUM(R250:R257)</f>
        <v>6.7499999999999991E-3</v>
      </c>
      <c r="S249" s="165"/>
      <c r="T249" s="167">
        <f>SUM(T250:T257)</f>
        <v>0.121</v>
      </c>
      <c r="AR249" s="168" t="s">
        <v>86</v>
      </c>
      <c r="AT249" s="169" t="s">
        <v>74</v>
      </c>
      <c r="AU249" s="169" t="s">
        <v>83</v>
      </c>
      <c r="AY249" s="168" t="s">
        <v>131</v>
      </c>
      <c r="BK249" s="170">
        <f>SUM(BK250:BK257)</f>
        <v>0</v>
      </c>
    </row>
    <row r="250" spans="1:65" s="2" customFormat="1" ht="14.4" customHeight="1">
      <c r="A250" s="34"/>
      <c r="B250" s="35"/>
      <c r="C250" s="173" t="s">
        <v>522</v>
      </c>
      <c r="D250" s="173" t="s">
        <v>134</v>
      </c>
      <c r="E250" s="174" t="s">
        <v>523</v>
      </c>
      <c r="F250" s="175" t="s">
        <v>524</v>
      </c>
      <c r="G250" s="176" t="s">
        <v>305</v>
      </c>
      <c r="H250" s="177">
        <v>5</v>
      </c>
      <c r="I250" s="178"/>
      <c r="J250" s="179">
        <f>ROUND(I250*H250,2)</f>
        <v>0</v>
      </c>
      <c r="K250" s="175" t="s">
        <v>138</v>
      </c>
      <c r="L250" s="39"/>
      <c r="M250" s="180" t="s">
        <v>19</v>
      </c>
      <c r="N250" s="181" t="s">
        <v>46</v>
      </c>
      <c r="O250" s="64"/>
      <c r="P250" s="182">
        <f>O250*H250</f>
        <v>0</v>
      </c>
      <c r="Q250" s="182">
        <v>0</v>
      </c>
      <c r="R250" s="182">
        <f>Q250*H250</f>
        <v>0</v>
      </c>
      <c r="S250" s="182">
        <v>1E-4</v>
      </c>
      <c r="T250" s="183">
        <f>S250*H250</f>
        <v>5.0000000000000001E-4</v>
      </c>
      <c r="U250" s="34"/>
      <c r="V250" s="34"/>
      <c r="W250" s="34"/>
      <c r="X250" s="34"/>
      <c r="Y250" s="34"/>
      <c r="Z250" s="34"/>
      <c r="AA250" s="34"/>
      <c r="AB250" s="34"/>
      <c r="AC250" s="34"/>
      <c r="AD250" s="34"/>
      <c r="AE250" s="34"/>
      <c r="AR250" s="184" t="s">
        <v>217</v>
      </c>
      <c r="AT250" s="184" t="s">
        <v>134</v>
      </c>
      <c r="AU250" s="184" t="s">
        <v>86</v>
      </c>
      <c r="AY250" s="17" t="s">
        <v>131</v>
      </c>
      <c r="BE250" s="185">
        <f>IF(N250="základní",J250,0)</f>
        <v>0</v>
      </c>
      <c r="BF250" s="185">
        <f>IF(N250="snížená",J250,0)</f>
        <v>0</v>
      </c>
      <c r="BG250" s="185">
        <f>IF(N250="zákl. přenesená",J250,0)</f>
        <v>0</v>
      </c>
      <c r="BH250" s="185">
        <f>IF(N250="sníž. přenesená",J250,0)</f>
        <v>0</v>
      </c>
      <c r="BI250" s="185">
        <f>IF(N250="nulová",J250,0)</f>
        <v>0</v>
      </c>
      <c r="BJ250" s="17" t="s">
        <v>83</v>
      </c>
      <c r="BK250" s="185">
        <f>ROUND(I250*H250,2)</f>
        <v>0</v>
      </c>
      <c r="BL250" s="17" t="s">
        <v>217</v>
      </c>
      <c r="BM250" s="184" t="s">
        <v>525</v>
      </c>
    </row>
    <row r="251" spans="1:65" s="2" customFormat="1" ht="14.4" customHeight="1">
      <c r="A251" s="34"/>
      <c r="B251" s="35"/>
      <c r="C251" s="213" t="s">
        <v>526</v>
      </c>
      <c r="D251" s="213" t="s">
        <v>237</v>
      </c>
      <c r="E251" s="214" t="s">
        <v>527</v>
      </c>
      <c r="F251" s="215" t="s">
        <v>528</v>
      </c>
      <c r="G251" s="216" t="s">
        <v>305</v>
      </c>
      <c r="H251" s="217">
        <v>5</v>
      </c>
      <c r="I251" s="218"/>
      <c r="J251" s="219">
        <f>ROUND(I251*H251,2)</f>
        <v>0</v>
      </c>
      <c r="K251" s="215" t="s">
        <v>19</v>
      </c>
      <c r="L251" s="220"/>
      <c r="M251" s="221" t="s">
        <v>19</v>
      </c>
      <c r="N251" s="222" t="s">
        <v>46</v>
      </c>
      <c r="O251" s="64"/>
      <c r="P251" s="182">
        <f>O251*H251</f>
        <v>0</v>
      </c>
      <c r="Q251" s="182">
        <v>1.4999999999999999E-4</v>
      </c>
      <c r="R251" s="182">
        <f>Q251*H251</f>
        <v>7.4999999999999991E-4</v>
      </c>
      <c r="S251" s="182">
        <v>0</v>
      </c>
      <c r="T251" s="183">
        <f>S251*H251</f>
        <v>0</v>
      </c>
      <c r="U251" s="34"/>
      <c r="V251" s="34"/>
      <c r="W251" s="34"/>
      <c r="X251" s="34"/>
      <c r="Y251" s="34"/>
      <c r="Z251" s="34"/>
      <c r="AA251" s="34"/>
      <c r="AB251" s="34"/>
      <c r="AC251" s="34"/>
      <c r="AD251" s="34"/>
      <c r="AE251" s="34"/>
      <c r="AR251" s="184" t="s">
        <v>307</v>
      </c>
      <c r="AT251" s="184" t="s">
        <v>237</v>
      </c>
      <c r="AU251" s="184" t="s">
        <v>86</v>
      </c>
      <c r="AY251" s="17" t="s">
        <v>131</v>
      </c>
      <c r="BE251" s="185">
        <f>IF(N251="základní",J251,0)</f>
        <v>0</v>
      </c>
      <c r="BF251" s="185">
        <f>IF(N251="snížená",J251,0)</f>
        <v>0</v>
      </c>
      <c r="BG251" s="185">
        <f>IF(N251="zákl. přenesená",J251,0)</f>
        <v>0</v>
      </c>
      <c r="BH251" s="185">
        <f>IF(N251="sníž. přenesená",J251,0)</f>
        <v>0</v>
      </c>
      <c r="BI251" s="185">
        <f>IF(N251="nulová",J251,0)</f>
        <v>0</v>
      </c>
      <c r="BJ251" s="17" t="s">
        <v>83</v>
      </c>
      <c r="BK251" s="185">
        <f>ROUND(I251*H251,2)</f>
        <v>0</v>
      </c>
      <c r="BL251" s="17" t="s">
        <v>217</v>
      </c>
      <c r="BM251" s="184" t="s">
        <v>529</v>
      </c>
    </row>
    <row r="252" spans="1:65" s="2" customFormat="1" ht="14.4" customHeight="1">
      <c r="A252" s="34"/>
      <c r="B252" s="35"/>
      <c r="C252" s="173" t="s">
        <v>530</v>
      </c>
      <c r="D252" s="173" t="s">
        <v>134</v>
      </c>
      <c r="E252" s="174" t="s">
        <v>531</v>
      </c>
      <c r="F252" s="175" t="s">
        <v>532</v>
      </c>
      <c r="G252" s="176" t="s">
        <v>305</v>
      </c>
      <c r="H252" s="177">
        <v>5</v>
      </c>
      <c r="I252" s="178"/>
      <c r="J252" s="179">
        <f>ROUND(I252*H252,2)</f>
        <v>0</v>
      </c>
      <c r="K252" s="175" t="s">
        <v>138</v>
      </c>
      <c r="L252" s="39"/>
      <c r="M252" s="180" t="s">
        <v>19</v>
      </c>
      <c r="N252" s="181" t="s">
        <v>46</v>
      </c>
      <c r="O252" s="64"/>
      <c r="P252" s="182">
        <f>O252*H252</f>
        <v>0</v>
      </c>
      <c r="Q252" s="182">
        <v>0</v>
      </c>
      <c r="R252" s="182">
        <f>Q252*H252</f>
        <v>0</v>
      </c>
      <c r="S252" s="182">
        <v>1E-4</v>
      </c>
      <c r="T252" s="183">
        <f>S252*H252</f>
        <v>5.0000000000000001E-4</v>
      </c>
      <c r="U252" s="34"/>
      <c r="V252" s="34"/>
      <c r="W252" s="34"/>
      <c r="X252" s="34"/>
      <c r="Y252" s="34"/>
      <c r="Z252" s="34"/>
      <c r="AA252" s="34"/>
      <c r="AB252" s="34"/>
      <c r="AC252" s="34"/>
      <c r="AD252" s="34"/>
      <c r="AE252" s="34"/>
      <c r="AR252" s="184" t="s">
        <v>217</v>
      </c>
      <c r="AT252" s="184" t="s">
        <v>134</v>
      </c>
      <c r="AU252" s="184" t="s">
        <v>86</v>
      </c>
      <c r="AY252" s="17" t="s">
        <v>131</v>
      </c>
      <c r="BE252" s="185">
        <f>IF(N252="základní",J252,0)</f>
        <v>0</v>
      </c>
      <c r="BF252" s="185">
        <f>IF(N252="snížená",J252,0)</f>
        <v>0</v>
      </c>
      <c r="BG252" s="185">
        <f>IF(N252="zákl. přenesená",J252,0)</f>
        <v>0</v>
      </c>
      <c r="BH252" s="185">
        <f>IF(N252="sníž. přenesená",J252,0)</f>
        <v>0</v>
      </c>
      <c r="BI252" s="185">
        <f>IF(N252="nulová",J252,0)</f>
        <v>0</v>
      </c>
      <c r="BJ252" s="17" t="s">
        <v>83</v>
      </c>
      <c r="BK252" s="185">
        <f>ROUND(I252*H252,2)</f>
        <v>0</v>
      </c>
      <c r="BL252" s="17" t="s">
        <v>217</v>
      </c>
      <c r="BM252" s="184" t="s">
        <v>533</v>
      </c>
    </row>
    <row r="253" spans="1:65" s="2" customFormat="1" ht="14.4" customHeight="1">
      <c r="A253" s="34"/>
      <c r="B253" s="35"/>
      <c r="C253" s="213" t="s">
        <v>534</v>
      </c>
      <c r="D253" s="213" t="s">
        <v>237</v>
      </c>
      <c r="E253" s="214" t="s">
        <v>535</v>
      </c>
      <c r="F253" s="215" t="s">
        <v>536</v>
      </c>
      <c r="G253" s="216" t="s">
        <v>305</v>
      </c>
      <c r="H253" s="217">
        <v>5</v>
      </c>
      <c r="I253" s="218"/>
      <c r="J253" s="219">
        <f>ROUND(I253*H253,2)</f>
        <v>0</v>
      </c>
      <c r="K253" s="215" t="s">
        <v>19</v>
      </c>
      <c r="L253" s="220"/>
      <c r="M253" s="221" t="s">
        <v>19</v>
      </c>
      <c r="N253" s="222" t="s">
        <v>46</v>
      </c>
      <c r="O253" s="64"/>
      <c r="P253" s="182">
        <f>O253*H253</f>
        <v>0</v>
      </c>
      <c r="Q253" s="182">
        <v>1.1999999999999999E-3</v>
      </c>
      <c r="R253" s="182">
        <f>Q253*H253</f>
        <v>5.9999999999999993E-3</v>
      </c>
      <c r="S253" s="182">
        <v>0</v>
      </c>
      <c r="T253" s="183">
        <f>S253*H253</f>
        <v>0</v>
      </c>
      <c r="U253" s="34"/>
      <c r="V253" s="34"/>
      <c r="W253" s="34"/>
      <c r="X253" s="34"/>
      <c r="Y253" s="34"/>
      <c r="Z253" s="34"/>
      <c r="AA253" s="34"/>
      <c r="AB253" s="34"/>
      <c r="AC253" s="34"/>
      <c r="AD253" s="34"/>
      <c r="AE253" s="34"/>
      <c r="AR253" s="184" t="s">
        <v>307</v>
      </c>
      <c r="AT253" s="184" t="s">
        <v>237</v>
      </c>
      <c r="AU253" s="184" t="s">
        <v>86</v>
      </c>
      <c r="AY253" s="17" t="s">
        <v>131</v>
      </c>
      <c r="BE253" s="185">
        <f>IF(N253="základní",J253,0)</f>
        <v>0</v>
      </c>
      <c r="BF253" s="185">
        <f>IF(N253="snížená",J253,0)</f>
        <v>0</v>
      </c>
      <c r="BG253" s="185">
        <f>IF(N253="zákl. přenesená",J253,0)</f>
        <v>0</v>
      </c>
      <c r="BH253" s="185">
        <f>IF(N253="sníž. přenesená",J253,0)</f>
        <v>0</v>
      </c>
      <c r="BI253" s="185">
        <f>IF(N253="nulová",J253,0)</f>
        <v>0</v>
      </c>
      <c r="BJ253" s="17" t="s">
        <v>83</v>
      </c>
      <c r="BK253" s="185">
        <f>ROUND(I253*H253,2)</f>
        <v>0</v>
      </c>
      <c r="BL253" s="17" t="s">
        <v>217</v>
      </c>
      <c r="BM253" s="184" t="s">
        <v>537</v>
      </c>
    </row>
    <row r="254" spans="1:65" s="2" customFormat="1" ht="24.15" customHeight="1">
      <c r="A254" s="34"/>
      <c r="B254" s="35"/>
      <c r="C254" s="173" t="s">
        <v>538</v>
      </c>
      <c r="D254" s="173" t="s">
        <v>134</v>
      </c>
      <c r="E254" s="174" t="s">
        <v>539</v>
      </c>
      <c r="F254" s="175" t="s">
        <v>540</v>
      </c>
      <c r="G254" s="176" t="s">
        <v>305</v>
      </c>
      <c r="H254" s="177">
        <v>5</v>
      </c>
      <c r="I254" s="178"/>
      <c r="J254" s="179">
        <f>ROUND(I254*H254,2)</f>
        <v>0</v>
      </c>
      <c r="K254" s="175" t="s">
        <v>138</v>
      </c>
      <c r="L254" s="39"/>
      <c r="M254" s="180" t="s">
        <v>19</v>
      </c>
      <c r="N254" s="181" t="s">
        <v>46</v>
      </c>
      <c r="O254" s="64"/>
      <c r="P254" s="182">
        <f>O254*H254</f>
        <v>0</v>
      </c>
      <c r="Q254" s="182">
        <v>0</v>
      </c>
      <c r="R254" s="182">
        <f>Q254*H254</f>
        <v>0</v>
      </c>
      <c r="S254" s="182">
        <v>2.4E-2</v>
      </c>
      <c r="T254" s="183">
        <f>S254*H254</f>
        <v>0.12</v>
      </c>
      <c r="U254" s="34"/>
      <c r="V254" s="34"/>
      <c r="W254" s="34"/>
      <c r="X254" s="34"/>
      <c r="Y254" s="34"/>
      <c r="Z254" s="34"/>
      <c r="AA254" s="34"/>
      <c r="AB254" s="34"/>
      <c r="AC254" s="34"/>
      <c r="AD254" s="34"/>
      <c r="AE254" s="34"/>
      <c r="AR254" s="184" t="s">
        <v>217</v>
      </c>
      <c r="AT254" s="184" t="s">
        <v>134</v>
      </c>
      <c r="AU254" s="184" t="s">
        <v>86</v>
      </c>
      <c r="AY254" s="17" t="s">
        <v>131</v>
      </c>
      <c r="BE254" s="185">
        <f>IF(N254="základní",J254,0)</f>
        <v>0</v>
      </c>
      <c r="BF254" s="185">
        <f>IF(N254="snížená",J254,0)</f>
        <v>0</v>
      </c>
      <c r="BG254" s="185">
        <f>IF(N254="zákl. přenesená",J254,0)</f>
        <v>0</v>
      </c>
      <c r="BH254" s="185">
        <f>IF(N254="sníž. přenesená",J254,0)</f>
        <v>0</v>
      </c>
      <c r="BI254" s="185">
        <f>IF(N254="nulová",J254,0)</f>
        <v>0</v>
      </c>
      <c r="BJ254" s="17" t="s">
        <v>83</v>
      </c>
      <c r="BK254" s="185">
        <f>ROUND(I254*H254,2)</f>
        <v>0</v>
      </c>
      <c r="BL254" s="17" t="s">
        <v>217</v>
      </c>
      <c r="BM254" s="184" t="s">
        <v>541</v>
      </c>
    </row>
    <row r="255" spans="1:65" s="2" customFormat="1" ht="28.8">
      <c r="A255" s="34"/>
      <c r="B255" s="35"/>
      <c r="C255" s="36"/>
      <c r="D255" s="188" t="s">
        <v>155</v>
      </c>
      <c r="E255" s="36"/>
      <c r="F255" s="198" t="s">
        <v>542</v>
      </c>
      <c r="G255" s="36"/>
      <c r="H255" s="36"/>
      <c r="I255" s="199"/>
      <c r="J255" s="36"/>
      <c r="K255" s="36"/>
      <c r="L255" s="39"/>
      <c r="M255" s="200"/>
      <c r="N255" s="201"/>
      <c r="O255" s="64"/>
      <c r="P255" s="64"/>
      <c r="Q255" s="64"/>
      <c r="R255" s="64"/>
      <c r="S255" s="64"/>
      <c r="T255" s="65"/>
      <c r="U255" s="34"/>
      <c r="V255" s="34"/>
      <c r="W255" s="34"/>
      <c r="X255" s="34"/>
      <c r="Y255" s="34"/>
      <c r="Z255" s="34"/>
      <c r="AA255" s="34"/>
      <c r="AB255" s="34"/>
      <c r="AC255" s="34"/>
      <c r="AD255" s="34"/>
      <c r="AE255" s="34"/>
      <c r="AT255" s="17" t="s">
        <v>155</v>
      </c>
      <c r="AU255" s="17" t="s">
        <v>86</v>
      </c>
    </row>
    <row r="256" spans="1:65" s="2" customFormat="1" ht="24.15" customHeight="1">
      <c r="A256" s="34"/>
      <c r="B256" s="35"/>
      <c r="C256" s="173" t="s">
        <v>543</v>
      </c>
      <c r="D256" s="173" t="s">
        <v>134</v>
      </c>
      <c r="E256" s="174" t="s">
        <v>544</v>
      </c>
      <c r="F256" s="175" t="s">
        <v>545</v>
      </c>
      <c r="G256" s="176" t="s">
        <v>246</v>
      </c>
      <c r="H256" s="177">
        <v>7.0000000000000001E-3</v>
      </c>
      <c r="I256" s="178"/>
      <c r="J256" s="179">
        <f>ROUND(I256*H256,2)</f>
        <v>0</v>
      </c>
      <c r="K256" s="175" t="s">
        <v>138</v>
      </c>
      <c r="L256" s="39"/>
      <c r="M256" s="180" t="s">
        <v>19</v>
      </c>
      <c r="N256" s="181" t="s">
        <v>46</v>
      </c>
      <c r="O256" s="64"/>
      <c r="P256" s="182">
        <f>O256*H256</f>
        <v>0</v>
      </c>
      <c r="Q256" s="182">
        <v>0</v>
      </c>
      <c r="R256" s="182">
        <f>Q256*H256</f>
        <v>0</v>
      </c>
      <c r="S256" s="182">
        <v>0</v>
      </c>
      <c r="T256" s="183">
        <f>S256*H256</f>
        <v>0</v>
      </c>
      <c r="U256" s="34"/>
      <c r="V256" s="34"/>
      <c r="W256" s="34"/>
      <c r="X256" s="34"/>
      <c r="Y256" s="34"/>
      <c r="Z256" s="34"/>
      <c r="AA256" s="34"/>
      <c r="AB256" s="34"/>
      <c r="AC256" s="34"/>
      <c r="AD256" s="34"/>
      <c r="AE256" s="34"/>
      <c r="AR256" s="184" t="s">
        <v>217</v>
      </c>
      <c r="AT256" s="184" t="s">
        <v>134</v>
      </c>
      <c r="AU256" s="184" t="s">
        <v>86</v>
      </c>
      <c r="AY256" s="17" t="s">
        <v>131</v>
      </c>
      <c r="BE256" s="185">
        <f>IF(N256="základní",J256,0)</f>
        <v>0</v>
      </c>
      <c r="BF256" s="185">
        <f>IF(N256="snížená",J256,0)</f>
        <v>0</v>
      </c>
      <c r="BG256" s="185">
        <f>IF(N256="zákl. přenesená",J256,0)</f>
        <v>0</v>
      </c>
      <c r="BH256" s="185">
        <f>IF(N256="sníž. přenesená",J256,0)</f>
        <v>0</v>
      </c>
      <c r="BI256" s="185">
        <f>IF(N256="nulová",J256,0)</f>
        <v>0</v>
      </c>
      <c r="BJ256" s="17" t="s">
        <v>83</v>
      </c>
      <c r="BK256" s="185">
        <f>ROUND(I256*H256,2)</f>
        <v>0</v>
      </c>
      <c r="BL256" s="17" t="s">
        <v>217</v>
      </c>
      <c r="BM256" s="184" t="s">
        <v>546</v>
      </c>
    </row>
    <row r="257" spans="1:65" s="2" customFormat="1" ht="86.4">
      <c r="A257" s="34"/>
      <c r="B257" s="35"/>
      <c r="C257" s="36"/>
      <c r="D257" s="188" t="s">
        <v>155</v>
      </c>
      <c r="E257" s="36"/>
      <c r="F257" s="198" t="s">
        <v>433</v>
      </c>
      <c r="G257" s="36"/>
      <c r="H257" s="36"/>
      <c r="I257" s="199"/>
      <c r="J257" s="36"/>
      <c r="K257" s="36"/>
      <c r="L257" s="39"/>
      <c r="M257" s="200"/>
      <c r="N257" s="201"/>
      <c r="O257" s="64"/>
      <c r="P257" s="64"/>
      <c r="Q257" s="64"/>
      <c r="R257" s="64"/>
      <c r="S257" s="64"/>
      <c r="T257" s="65"/>
      <c r="U257" s="34"/>
      <c r="V257" s="34"/>
      <c r="W257" s="34"/>
      <c r="X257" s="34"/>
      <c r="Y257" s="34"/>
      <c r="Z257" s="34"/>
      <c r="AA257" s="34"/>
      <c r="AB257" s="34"/>
      <c r="AC257" s="34"/>
      <c r="AD257" s="34"/>
      <c r="AE257" s="34"/>
      <c r="AT257" s="17" t="s">
        <v>155</v>
      </c>
      <c r="AU257" s="17" t="s">
        <v>86</v>
      </c>
    </row>
    <row r="258" spans="1:65" s="12" customFormat="1" ht="22.8" customHeight="1">
      <c r="B258" s="157"/>
      <c r="C258" s="158"/>
      <c r="D258" s="159" t="s">
        <v>74</v>
      </c>
      <c r="E258" s="171" t="s">
        <v>547</v>
      </c>
      <c r="F258" s="171" t="s">
        <v>548</v>
      </c>
      <c r="G258" s="158"/>
      <c r="H258" s="158"/>
      <c r="I258" s="161"/>
      <c r="J258" s="172">
        <f>BK258</f>
        <v>0</v>
      </c>
      <c r="K258" s="158"/>
      <c r="L258" s="163"/>
      <c r="M258" s="164"/>
      <c r="N258" s="165"/>
      <c r="O258" s="165"/>
      <c r="P258" s="166">
        <f>SUM(P259:P286)</f>
        <v>0</v>
      </c>
      <c r="Q258" s="165"/>
      <c r="R258" s="166">
        <f>SUM(R259:R286)</f>
        <v>0.66369414999999987</v>
      </c>
      <c r="S258" s="165"/>
      <c r="T258" s="167">
        <f>SUM(T259:T286)</f>
        <v>0.68097229999999997</v>
      </c>
      <c r="AR258" s="168" t="s">
        <v>86</v>
      </c>
      <c r="AT258" s="169" t="s">
        <v>74</v>
      </c>
      <c r="AU258" s="169" t="s">
        <v>83</v>
      </c>
      <c r="AY258" s="168" t="s">
        <v>131</v>
      </c>
      <c r="BK258" s="170">
        <f>SUM(BK259:BK286)</f>
        <v>0</v>
      </c>
    </row>
    <row r="259" spans="1:65" s="2" customFormat="1" ht="14.4" customHeight="1">
      <c r="A259" s="34"/>
      <c r="B259" s="35"/>
      <c r="C259" s="173" t="s">
        <v>549</v>
      </c>
      <c r="D259" s="173" t="s">
        <v>134</v>
      </c>
      <c r="E259" s="174" t="s">
        <v>550</v>
      </c>
      <c r="F259" s="175" t="s">
        <v>551</v>
      </c>
      <c r="G259" s="176" t="s">
        <v>137</v>
      </c>
      <c r="H259" s="177">
        <v>18.939</v>
      </c>
      <c r="I259" s="178"/>
      <c r="J259" s="179">
        <f>ROUND(I259*H259,2)</f>
        <v>0</v>
      </c>
      <c r="K259" s="175" t="s">
        <v>138</v>
      </c>
      <c r="L259" s="39"/>
      <c r="M259" s="180" t="s">
        <v>19</v>
      </c>
      <c r="N259" s="181" t="s">
        <v>46</v>
      </c>
      <c r="O259" s="64"/>
      <c r="P259" s="182">
        <f>O259*H259</f>
        <v>0</v>
      </c>
      <c r="Q259" s="182">
        <v>0</v>
      </c>
      <c r="R259" s="182">
        <f>Q259*H259</f>
        <v>0</v>
      </c>
      <c r="S259" s="182">
        <v>0</v>
      </c>
      <c r="T259" s="183">
        <f>S259*H259</f>
        <v>0</v>
      </c>
      <c r="U259" s="34"/>
      <c r="V259" s="34"/>
      <c r="W259" s="34"/>
      <c r="X259" s="34"/>
      <c r="Y259" s="34"/>
      <c r="Z259" s="34"/>
      <c r="AA259" s="34"/>
      <c r="AB259" s="34"/>
      <c r="AC259" s="34"/>
      <c r="AD259" s="34"/>
      <c r="AE259" s="34"/>
      <c r="AR259" s="184" t="s">
        <v>217</v>
      </c>
      <c r="AT259" s="184" t="s">
        <v>134</v>
      </c>
      <c r="AU259" s="184" t="s">
        <v>86</v>
      </c>
      <c r="AY259" s="17" t="s">
        <v>131</v>
      </c>
      <c r="BE259" s="185">
        <f>IF(N259="základní",J259,0)</f>
        <v>0</v>
      </c>
      <c r="BF259" s="185">
        <f>IF(N259="snížená",J259,0)</f>
        <v>0</v>
      </c>
      <c r="BG259" s="185">
        <f>IF(N259="zákl. přenesená",J259,0)</f>
        <v>0</v>
      </c>
      <c r="BH259" s="185">
        <f>IF(N259="sníž. přenesená",J259,0)</f>
        <v>0</v>
      </c>
      <c r="BI259" s="185">
        <f>IF(N259="nulová",J259,0)</f>
        <v>0</v>
      </c>
      <c r="BJ259" s="17" t="s">
        <v>83</v>
      </c>
      <c r="BK259" s="185">
        <f>ROUND(I259*H259,2)</f>
        <v>0</v>
      </c>
      <c r="BL259" s="17" t="s">
        <v>217</v>
      </c>
      <c r="BM259" s="184" t="s">
        <v>552</v>
      </c>
    </row>
    <row r="260" spans="1:65" s="2" customFormat="1" ht="48">
      <c r="A260" s="34"/>
      <c r="B260" s="35"/>
      <c r="C260" s="36"/>
      <c r="D260" s="188" t="s">
        <v>155</v>
      </c>
      <c r="E260" s="36"/>
      <c r="F260" s="198" t="s">
        <v>553</v>
      </c>
      <c r="G260" s="36"/>
      <c r="H260" s="36"/>
      <c r="I260" s="199"/>
      <c r="J260" s="36"/>
      <c r="K260" s="36"/>
      <c r="L260" s="39"/>
      <c r="M260" s="200"/>
      <c r="N260" s="201"/>
      <c r="O260" s="64"/>
      <c r="P260" s="64"/>
      <c r="Q260" s="64"/>
      <c r="R260" s="64"/>
      <c r="S260" s="64"/>
      <c r="T260" s="65"/>
      <c r="U260" s="34"/>
      <c r="V260" s="34"/>
      <c r="W260" s="34"/>
      <c r="X260" s="34"/>
      <c r="Y260" s="34"/>
      <c r="Z260" s="34"/>
      <c r="AA260" s="34"/>
      <c r="AB260" s="34"/>
      <c r="AC260" s="34"/>
      <c r="AD260" s="34"/>
      <c r="AE260" s="34"/>
      <c r="AT260" s="17" t="s">
        <v>155</v>
      </c>
      <c r="AU260" s="17" t="s">
        <v>86</v>
      </c>
    </row>
    <row r="261" spans="1:65" s="2" customFormat="1" ht="14.4" customHeight="1">
      <c r="A261" s="34"/>
      <c r="B261" s="35"/>
      <c r="C261" s="173" t="s">
        <v>554</v>
      </c>
      <c r="D261" s="173" t="s">
        <v>134</v>
      </c>
      <c r="E261" s="174" t="s">
        <v>555</v>
      </c>
      <c r="F261" s="175" t="s">
        <v>556</v>
      </c>
      <c r="G261" s="176" t="s">
        <v>137</v>
      </c>
      <c r="H261" s="177">
        <v>18.939</v>
      </c>
      <c r="I261" s="178"/>
      <c r="J261" s="179">
        <f>ROUND(I261*H261,2)</f>
        <v>0</v>
      </c>
      <c r="K261" s="175" t="s">
        <v>138</v>
      </c>
      <c r="L261" s="39"/>
      <c r="M261" s="180" t="s">
        <v>19</v>
      </c>
      <c r="N261" s="181" t="s">
        <v>46</v>
      </c>
      <c r="O261" s="64"/>
      <c r="P261" s="182">
        <f>O261*H261</f>
        <v>0</v>
      </c>
      <c r="Q261" s="182">
        <v>2.9999999999999997E-4</v>
      </c>
      <c r="R261" s="182">
        <f>Q261*H261</f>
        <v>5.6816999999999996E-3</v>
      </c>
      <c r="S261" s="182">
        <v>0</v>
      </c>
      <c r="T261" s="183">
        <f>S261*H261</f>
        <v>0</v>
      </c>
      <c r="U261" s="34"/>
      <c r="V261" s="34"/>
      <c r="W261" s="34"/>
      <c r="X261" s="34"/>
      <c r="Y261" s="34"/>
      <c r="Z261" s="34"/>
      <c r="AA261" s="34"/>
      <c r="AB261" s="34"/>
      <c r="AC261" s="34"/>
      <c r="AD261" s="34"/>
      <c r="AE261" s="34"/>
      <c r="AR261" s="184" t="s">
        <v>217</v>
      </c>
      <c r="AT261" s="184" t="s">
        <v>134</v>
      </c>
      <c r="AU261" s="184" t="s">
        <v>86</v>
      </c>
      <c r="AY261" s="17" t="s">
        <v>131</v>
      </c>
      <c r="BE261" s="185">
        <f>IF(N261="základní",J261,0)</f>
        <v>0</v>
      </c>
      <c r="BF261" s="185">
        <f>IF(N261="snížená",J261,0)</f>
        <v>0</v>
      </c>
      <c r="BG261" s="185">
        <f>IF(N261="zákl. přenesená",J261,0)</f>
        <v>0</v>
      </c>
      <c r="BH261" s="185">
        <f>IF(N261="sníž. přenesená",J261,0)</f>
        <v>0</v>
      </c>
      <c r="BI261" s="185">
        <f>IF(N261="nulová",J261,0)</f>
        <v>0</v>
      </c>
      <c r="BJ261" s="17" t="s">
        <v>83</v>
      </c>
      <c r="BK261" s="185">
        <f>ROUND(I261*H261,2)</f>
        <v>0</v>
      </c>
      <c r="BL261" s="17" t="s">
        <v>217</v>
      </c>
      <c r="BM261" s="184" t="s">
        <v>557</v>
      </c>
    </row>
    <row r="262" spans="1:65" s="2" customFormat="1" ht="48">
      <c r="A262" s="34"/>
      <c r="B262" s="35"/>
      <c r="C262" s="36"/>
      <c r="D262" s="188" t="s">
        <v>155</v>
      </c>
      <c r="E262" s="36"/>
      <c r="F262" s="198" t="s">
        <v>553</v>
      </c>
      <c r="G262" s="36"/>
      <c r="H262" s="36"/>
      <c r="I262" s="199"/>
      <c r="J262" s="36"/>
      <c r="K262" s="36"/>
      <c r="L262" s="39"/>
      <c r="M262" s="200"/>
      <c r="N262" s="201"/>
      <c r="O262" s="64"/>
      <c r="P262" s="64"/>
      <c r="Q262" s="64"/>
      <c r="R262" s="64"/>
      <c r="S262" s="64"/>
      <c r="T262" s="65"/>
      <c r="U262" s="34"/>
      <c r="V262" s="34"/>
      <c r="W262" s="34"/>
      <c r="X262" s="34"/>
      <c r="Y262" s="34"/>
      <c r="Z262" s="34"/>
      <c r="AA262" s="34"/>
      <c r="AB262" s="34"/>
      <c r="AC262" s="34"/>
      <c r="AD262" s="34"/>
      <c r="AE262" s="34"/>
      <c r="AT262" s="17" t="s">
        <v>155</v>
      </c>
      <c r="AU262" s="17" t="s">
        <v>86</v>
      </c>
    </row>
    <row r="263" spans="1:65" s="2" customFormat="1" ht="14.4" customHeight="1">
      <c r="A263" s="34"/>
      <c r="B263" s="35"/>
      <c r="C263" s="173" t="s">
        <v>558</v>
      </c>
      <c r="D263" s="173" t="s">
        <v>134</v>
      </c>
      <c r="E263" s="174" t="s">
        <v>559</v>
      </c>
      <c r="F263" s="175" t="s">
        <v>560</v>
      </c>
      <c r="G263" s="176" t="s">
        <v>137</v>
      </c>
      <c r="H263" s="177">
        <v>18.939</v>
      </c>
      <c r="I263" s="178"/>
      <c r="J263" s="179">
        <f>ROUND(I263*H263,2)</f>
        <v>0</v>
      </c>
      <c r="K263" s="175" t="s">
        <v>138</v>
      </c>
      <c r="L263" s="39"/>
      <c r="M263" s="180" t="s">
        <v>19</v>
      </c>
      <c r="N263" s="181" t="s">
        <v>46</v>
      </c>
      <c r="O263" s="64"/>
      <c r="P263" s="182">
        <f>O263*H263</f>
        <v>0</v>
      </c>
      <c r="Q263" s="182">
        <v>4.4999999999999997E-3</v>
      </c>
      <c r="R263" s="182">
        <f>Q263*H263</f>
        <v>8.5225499999999996E-2</v>
      </c>
      <c r="S263" s="182">
        <v>0</v>
      </c>
      <c r="T263" s="183">
        <f>S263*H263</f>
        <v>0</v>
      </c>
      <c r="U263" s="34"/>
      <c r="V263" s="34"/>
      <c r="W263" s="34"/>
      <c r="X263" s="34"/>
      <c r="Y263" s="34"/>
      <c r="Z263" s="34"/>
      <c r="AA263" s="34"/>
      <c r="AB263" s="34"/>
      <c r="AC263" s="34"/>
      <c r="AD263" s="34"/>
      <c r="AE263" s="34"/>
      <c r="AR263" s="184" t="s">
        <v>217</v>
      </c>
      <c r="AT263" s="184" t="s">
        <v>134</v>
      </c>
      <c r="AU263" s="184" t="s">
        <v>86</v>
      </c>
      <c r="AY263" s="17" t="s">
        <v>131</v>
      </c>
      <c r="BE263" s="185">
        <f>IF(N263="základní",J263,0)</f>
        <v>0</v>
      </c>
      <c r="BF263" s="185">
        <f>IF(N263="snížená",J263,0)</f>
        <v>0</v>
      </c>
      <c r="BG263" s="185">
        <f>IF(N263="zákl. přenesená",J263,0)</f>
        <v>0</v>
      </c>
      <c r="BH263" s="185">
        <f>IF(N263="sníž. přenesená",J263,0)</f>
        <v>0</v>
      </c>
      <c r="BI263" s="185">
        <f>IF(N263="nulová",J263,0)</f>
        <v>0</v>
      </c>
      <c r="BJ263" s="17" t="s">
        <v>83</v>
      </c>
      <c r="BK263" s="185">
        <f>ROUND(I263*H263,2)</f>
        <v>0</v>
      </c>
      <c r="BL263" s="17" t="s">
        <v>217</v>
      </c>
      <c r="BM263" s="184" t="s">
        <v>561</v>
      </c>
    </row>
    <row r="264" spans="1:65" s="2" customFormat="1" ht="48">
      <c r="A264" s="34"/>
      <c r="B264" s="35"/>
      <c r="C264" s="36"/>
      <c r="D264" s="188" t="s">
        <v>155</v>
      </c>
      <c r="E264" s="36"/>
      <c r="F264" s="198" t="s">
        <v>553</v>
      </c>
      <c r="G264" s="36"/>
      <c r="H264" s="36"/>
      <c r="I264" s="199"/>
      <c r="J264" s="36"/>
      <c r="K264" s="36"/>
      <c r="L264" s="39"/>
      <c r="M264" s="200"/>
      <c r="N264" s="201"/>
      <c r="O264" s="64"/>
      <c r="P264" s="64"/>
      <c r="Q264" s="64"/>
      <c r="R264" s="64"/>
      <c r="S264" s="64"/>
      <c r="T264" s="65"/>
      <c r="U264" s="34"/>
      <c r="V264" s="34"/>
      <c r="W264" s="34"/>
      <c r="X264" s="34"/>
      <c r="Y264" s="34"/>
      <c r="Z264" s="34"/>
      <c r="AA264" s="34"/>
      <c r="AB264" s="34"/>
      <c r="AC264" s="34"/>
      <c r="AD264" s="34"/>
      <c r="AE264" s="34"/>
      <c r="AT264" s="17" t="s">
        <v>155</v>
      </c>
      <c r="AU264" s="17" t="s">
        <v>86</v>
      </c>
    </row>
    <row r="265" spans="1:65" s="2" customFormat="1" ht="14.4" customHeight="1">
      <c r="A265" s="34"/>
      <c r="B265" s="35"/>
      <c r="C265" s="173" t="s">
        <v>562</v>
      </c>
      <c r="D265" s="173" t="s">
        <v>134</v>
      </c>
      <c r="E265" s="174" t="s">
        <v>563</v>
      </c>
      <c r="F265" s="175" t="s">
        <v>564</v>
      </c>
      <c r="G265" s="176" t="s">
        <v>137</v>
      </c>
      <c r="H265" s="177">
        <v>19.291</v>
      </c>
      <c r="I265" s="178"/>
      <c r="J265" s="179">
        <f>ROUND(I265*H265,2)</f>
        <v>0</v>
      </c>
      <c r="K265" s="175" t="s">
        <v>138</v>
      </c>
      <c r="L265" s="39"/>
      <c r="M265" s="180" t="s">
        <v>19</v>
      </c>
      <c r="N265" s="181" t="s">
        <v>46</v>
      </c>
      <c r="O265" s="64"/>
      <c r="P265" s="182">
        <f>O265*H265</f>
        <v>0</v>
      </c>
      <c r="Q265" s="182">
        <v>0</v>
      </c>
      <c r="R265" s="182">
        <f>Q265*H265</f>
        <v>0</v>
      </c>
      <c r="S265" s="182">
        <v>3.5299999999999998E-2</v>
      </c>
      <c r="T265" s="183">
        <f>S265*H265</f>
        <v>0.68097229999999997</v>
      </c>
      <c r="U265" s="34"/>
      <c r="V265" s="34"/>
      <c r="W265" s="34"/>
      <c r="X265" s="34"/>
      <c r="Y265" s="34"/>
      <c r="Z265" s="34"/>
      <c r="AA265" s="34"/>
      <c r="AB265" s="34"/>
      <c r="AC265" s="34"/>
      <c r="AD265" s="34"/>
      <c r="AE265" s="34"/>
      <c r="AR265" s="184" t="s">
        <v>217</v>
      </c>
      <c r="AT265" s="184" t="s">
        <v>134</v>
      </c>
      <c r="AU265" s="184" t="s">
        <v>86</v>
      </c>
      <c r="AY265" s="17" t="s">
        <v>131</v>
      </c>
      <c r="BE265" s="185">
        <f>IF(N265="základní",J265,0)</f>
        <v>0</v>
      </c>
      <c r="BF265" s="185">
        <f>IF(N265="snížená",J265,0)</f>
        <v>0</v>
      </c>
      <c r="BG265" s="185">
        <f>IF(N265="zákl. přenesená",J265,0)</f>
        <v>0</v>
      </c>
      <c r="BH265" s="185">
        <f>IF(N265="sníž. přenesená",J265,0)</f>
        <v>0</v>
      </c>
      <c r="BI265" s="185">
        <f>IF(N265="nulová",J265,0)</f>
        <v>0</v>
      </c>
      <c r="BJ265" s="17" t="s">
        <v>83</v>
      </c>
      <c r="BK265" s="185">
        <f>ROUND(I265*H265,2)</f>
        <v>0</v>
      </c>
      <c r="BL265" s="17" t="s">
        <v>217</v>
      </c>
      <c r="BM265" s="184" t="s">
        <v>565</v>
      </c>
    </row>
    <row r="266" spans="1:65" s="13" customFormat="1" ht="10.199999999999999">
      <c r="B266" s="186"/>
      <c r="C266" s="187"/>
      <c r="D266" s="188" t="s">
        <v>141</v>
      </c>
      <c r="E266" s="189" t="s">
        <v>19</v>
      </c>
      <c r="F266" s="190" t="s">
        <v>566</v>
      </c>
      <c r="G266" s="187"/>
      <c r="H266" s="191">
        <v>19.291</v>
      </c>
      <c r="I266" s="192"/>
      <c r="J266" s="187"/>
      <c r="K266" s="187"/>
      <c r="L266" s="193"/>
      <c r="M266" s="194"/>
      <c r="N266" s="195"/>
      <c r="O266" s="195"/>
      <c r="P266" s="195"/>
      <c r="Q266" s="195"/>
      <c r="R266" s="195"/>
      <c r="S266" s="195"/>
      <c r="T266" s="196"/>
      <c r="AT266" s="197" t="s">
        <v>141</v>
      </c>
      <c r="AU266" s="197" t="s">
        <v>86</v>
      </c>
      <c r="AV266" s="13" t="s">
        <v>86</v>
      </c>
      <c r="AW266" s="13" t="s">
        <v>36</v>
      </c>
      <c r="AX266" s="13" t="s">
        <v>83</v>
      </c>
      <c r="AY266" s="197" t="s">
        <v>131</v>
      </c>
    </row>
    <row r="267" spans="1:65" s="2" customFormat="1" ht="24.15" customHeight="1">
      <c r="A267" s="34"/>
      <c r="B267" s="35"/>
      <c r="C267" s="173" t="s">
        <v>567</v>
      </c>
      <c r="D267" s="173" t="s">
        <v>134</v>
      </c>
      <c r="E267" s="174" t="s">
        <v>568</v>
      </c>
      <c r="F267" s="175" t="s">
        <v>569</v>
      </c>
      <c r="G267" s="176" t="s">
        <v>137</v>
      </c>
      <c r="H267" s="177">
        <v>18.939</v>
      </c>
      <c r="I267" s="178"/>
      <c r="J267" s="179">
        <f>ROUND(I267*H267,2)</f>
        <v>0</v>
      </c>
      <c r="K267" s="175" t="s">
        <v>138</v>
      </c>
      <c r="L267" s="39"/>
      <c r="M267" s="180" t="s">
        <v>19</v>
      </c>
      <c r="N267" s="181" t="s">
        <v>46</v>
      </c>
      <c r="O267" s="64"/>
      <c r="P267" s="182">
        <f>O267*H267</f>
        <v>0</v>
      </c>
      <c r="Q267" s="182">
        <v>7.4999999999999997E-3</v>
      </c>
      <c r="R267" s="182">
        <f>Q267*H267</f>
        <v>0.14204249999999999</v>
      </c>
      <c r="S267" s="182">
        <v>0</v>
      </c>
      <c r="T267" s="183">
        <f>S267*H267</f>
        <v>0</v>
      </c>
      <c r="U267" s="34"/>
      <c r="V267" s="34"/>
      <c r="W267" s="34"/>
      <c r="X267" s="34"/>
      <c r="Y267" s="34"/>
      <c r="Z267" s="34"/>
      <c r="AA267" s="34"/>
      <c r="AB267" s="34"/>
      <c r="AC267" s="34"/>
      <c r="AD267" s="34"/>
      <c r="AE267" s="34"/>
      <c r="AR267" s="184" t="s">
        <v>217</v>
      </c>
      <c r="AT267" s="184" t="s">
        <v>134</v>
      </c>
      <c r="AU267" s="184" t="s">
        <v>86</v>
      </c>
      <c r="AY267" s="17" t="s">
        <v>131</v>
      </c>
      <c r="BE267" s="185">
        <f>IF(N267="základní",J267,0)</f>
        <v>0</v>
      </c>
      <c r="BF267" s="185">
        <f>IF(N267="snížená",J267,0)</f>
        <v>0</v>
      </c>
      <c r="BG267" s="185">
        <f>IF(N267="zákl. přenesená",J267,0)</f>
        <v>0</v>
      </c>
      <c r="BH267" s="185">
        <f>IF(N267="sníž. přenesená",J267,0)</f>
        <v>0</v>
      </c>
      <c r="BI267" s="185">
        <f>IF(N267="nulová",J267,0)</f>
        <v>0</v>
      </c>
      <c r="BJ267" s="17" t="s">
        <v>83</v>
      </c>
      <c r="BK267" s="185">
        <f>ROUND(I267*H267,2)</f>
        <v>0</v>
      </c>
      <c r="BL267" s="17" t="s">
        <v>217</v>
      </c>
      <c r="BM267" s="184" t="s">
        <v>570</v>
      </c>
    </row>
    <row r="268" spans="1:65" s="2" customFormat="1" ht="28.8">
      <c r="A268" s="34"/>
      <c r="B268" s="35"/>
      <c r="C268" s="36"/>
      <c r="D268" s="188" t="s">
        <v>155</v>
      </c>
      <c r="E268" s="36"/>
      <c r="F268" s="198" t="s">
        <v>571</v>
      </c>
      <c r="G268" s="36"/>
      <c r="H268" s="36"/>
      <c r="I268" s="199"/>
      <c r="J268" s="36"/>
      <c r="K268" s="36"/>
      <c r="L268" s="39"/>
      <c r="M268" s="200"/>
      <c r="N268" s="201"/>
      <c r="O268" s="64"/>
      <c r="P268" s="64"/>
      <c r="Q268" s="64"/>
      <c r="R268" s="64"/>
      <c r="S268" s="64"/>
      <c r="T268" s="65"/>
      <c r="U268" s="34"/>
      <c r="V268" s="34"/>
      <c r="W268" s="34"/>
      <c r="X268" s="34"/>
      <c r="Y268" s="34"/>
      <c r="Z268" s="34"/>
      <c r="AA268" s="34"/>
      <c r="AB268" s="34"/>
      <c r="AC268" s="34"/>
      <c r="AD268" s="34"/>
      <c r="AE268" s="34"/>
      <c r="AT268" s="17" t="s">
        <v>155</v>
      </c>
      <c r="AU268" s="17" t="s">
        <v>86</v>
      </c>
    </row>
    <row r="269" spans="1:65" s="13" customFormat="1" ht="10.199999999999999">
      <c r="B269" s="186"/>
      <c r="C269" s="187"/>
      <c r="D269" s="188" t="s">
        <v>141</v>
      </c>
      <c r="E269" s="189" t="s">
        <v>19</v>
      </c>
      <c r="F269" s="190" t="s">
        <v>215</v>
      </c>
      <c r="G269" s="187"/>
      <c r="H269" s="191">
        <v>18.939</v>
      </c>
      <c r="I269" s="192"/>
      <c r="J269" s="187"/>
      <c r="K269" s="187"/>
      <c r="L269" s="193"/>
      <c r="M269" s="194"/>
      <c r="N269" s="195"/>
      <c r="O269" s="195"/>
      <c r="P269" s="195"/>
      <c r="Q269" s="195"/>
      <c r="R269" s="195"/>
      <c r="S269" s="195"/>
      <c r="T269" s="196"/>
      <c r="AT269" s="197" t="s">
        <v>141</v>
      </c>
      <c r="AU269" s="197" t="s">
        <v>86</v>
      </c>
      <c r="AV269" s="13" t="s">
        <v>86</v>
      </c>
      <c r="AW269" s="13" t="s">
        <v>36</v>
      </c>
      <c r="AX269" s="13" t="s">
        <v>83</v>
      </c>
      <c r="AY269" s="197" t="s">
        <v>131</v>
      </c>
    </row>
    <row r="270" spans="1:65" s="2" customFormat="1" ht="14.4" customHeight="1">
      <c r="A270" s="34"/>
      <c r="B270" s="35"/>
      <c r="C270" s="213" t="s">
        <v>572</v>
      </c>
      <c r="D270" s="213" t="s">
        <v>237</v>
      </c>
      <c r="E270" s="214" t="s">
        <v>573</v>
      </c>
      <c r="F270" s="215" t="s">
        <v>574</v>
      </c>
      <c r="G270" s="216" t="s">
        <v>137</v>
      </c>
      <c r="H270" s="217">
        <v>21.78</v>
      </c>
      <c r="I270" s="218"/>
      <c r="J270" s="219">
        <f>ROUND(I270*H270,2)</f>
        <v>0</v>
      </c>
      <c r="K270" s="215" t="s">
        <v>138</v>
      </c>
      <c r="L270" s="220"/>
      <c r="M270" s="221" t="s">
        <v>19</v>
      </c>
      <c r="N270" s="222" t="s">
        <v>46</v>
      </c>
      <c r="O270" s="64"/>
      <c r="P270" s="182">
        <f>O270*H270</f>
        <v>0</v>
      </c>
      <c r="Q270" s="182">
        <v>1.77E-2</v>
      </c>
      <c r="R270" s="182">
        <f>Q270*H270</f>
        <v>0.38550600000000002</v>
      </c>
      <c r="S270" s="182">
        <v>0</v>
      </c>
      <c r="T270" s="183">
        <f>S270*H270</f>
        <v>0</v>
      </c>
      <c r="U270" s="34"/>
      <c r="V270" s="34"/>
      <c r="W270" s="34"/>
      <c r="X270" s="34"/>
      <c r="Y270" s="34"/>
      <c r="Z270" s="34"/>
      <c r="AA270" s="34"/>
      <c r="AB270" s="34"/>
      <c r="AC270" s="34"/>
      <c r="AD270" s="34"/>
      <c r="AE270" s="34"/>
      <c r="AR270" s="184" t="s">
        <v>307</v>
      </c>
      <c r="AT270" s="184" t="s">
        <v>237</v>
      </c>
      <c r="AU270" s="184" t="s">
        <v>86</v>
      </c>
      <c r="AY270" s="17" t="s">
        <v>131</v>
      </c>
      <c r="BE270" s="185">
        <f>IF(N270="základní",J270,0)</f>
        <v>0</v>
      </c>
      <c r="BF270" s="185">
        <f>IF(N270="snížená",J270,0)</f>
        <v>0</v>
      </c>
      <c r="BG270" s="185">
        <f>IF(N270="zákl. přenesená",J270,0)</f>
        <v>0</v>
      </c>
      <c r="BH270" s="185">
        <f>IF(N270="sníž. přenesená",J270,0)</f>
        <v>0</v>
      </c>
      <c r="BI270" s="185">
        <f>IF(N270="nulová",J270,0)</f>
        <v>0</v>
      </c>
      <c r="BJ270" s="17" t="s">
        <v>83</v>
      </c>
      <c r="BK270" s="185">
        <f>ROUND(I270*H270,2)</f>
        <v>0</v>
      </c>
      <c r="BL270" s="17" t="s">
        <v>217</v>
      </c>
      <c r="BM270" s="184" t="s">
        <v>575</v>
      </c>
    </row>
    <row r="271" spans="1:65" s="13" customFormat="1" ht="10.199999999999999">
      <c r="B271" s="186"/>
      <c r="C271" s="187"/>
      <c r="D271" s="188" t="s">
        <v>141</v>
      </c>
      <c r="E271" s="187"/>
      <c r="F271" s="190" t="s">
        <v>576</v>
      </c>
      <c r="G271" s="187"/>
      <c r="H271" s="191">
        <v>21.78</v>
      </c>
      <c r="I271" s="192"/>
      <c r="J271" s="187"/>
      <c r="K271" s="187"/>
      <c r="L271" s="193"/>
      <c r="M271" s="194"/>
      <c r="N271" s="195"/>
      <c r="O271" s="195"/>
      <c r="P271" s="195"/>
      <c r="Q271" s="195"/>
      <c r="R271" s="195"/>
      <c r="S271" s="195"/>
      <c r="T271" s="196"/>
      <c r="AT271" s="197" t="s">
        <v>141</v>
      </c>
      <c r="AU271" s="197" t="s">
        <v>86</v>
      </c>
      <c r="AV271" s="13" t="s">
        <v>86</v>
      </c>
      <c r="AW271" s="13" t="s">
        <v>4</v>
      </c>
      <c r="AX271" s="13" t="s">
        <v>83</v>
      </c>
      <c r="AY271" s="197" t="s">
        <v>131</v>
      </c>
    </row>
    <row r="272" spans="1:65" s="2" customFormat="1" ht="24.15" customHeight="1">
      <c r="A272" s="34"/>
      <c r="B272" s="35"/>
      <c r="C272" s="173" t="s">
        <v>577</v>
      </c>
      <c r="D272" s="173" t="s">
        <v>134</v>
      </c>
      <c r="E272" s="174" t="s">
        <v>578</v>
      </c>
      <c r="F272" s="175" t="s">
        <v>579</v>
      </c>
      <c r="G272" s="176" t="s">
        <v>137</v>
      </c>
      <c r="H272" s="177">
        <v>18.939</v>
      </c>
      <c r="I272" s="178"/>
      <c r="J272" s="179">
        <f>ROUND(I272*H272,2)</f>
        <v>0</v>
      </c>
      <c r="K272" s="175" t="s">
        <v>19</v>
      </c>
      <c r="L272" s="39"/>
      <c r="M272" s="180" t="s">
        <v>19</v>
      </c>
      <c r="N272" s="181" t="s">
        <v>46</v>
      </c>
      <c r="O272" s="64"/>
      <c r="P272" s="182">
        <f>O272*H272</f>
        <v>0</v>
      </c>
      <c r="Q272" s="182">
        <v>0</v>
      </c>
      <c r="R272" s="182">
        <f>Q272*H272</f>
        <v>0</v>
      </c>
      <c r="S272" s="182">
        <v>0</v>
      </c>
      <c r="T272" s="183">
        <f>S272*H272</f>
        <v>0</v>
      </c>
      <c r="U272" s="34"/>
      <c r="V272" s="34"/>
      <c r="W272" s="34"/>
      <c r="X272" s="34"/>
      <c r="Y272" s="34"/>
      <c r="Z272" s="34"/>
      <c r="AA272" s="34"/>
      <c r="AB272" s="34"/>
      <c r="AC272" s="34"/>
      <c r="AD272" s="34"/>
      <c r="AE272" s="34"/>
      <c r="AR272" s="184" t="s">
        <v>217</v>
      </c>
      <c r="AT272" s="184" t="s">
        <v>134</v>
      </c>
      <c r="AU272" s="184" t="s">
        <v>86</v>
      </c>
      <c r="AY272" s="17" t="s">
        <v>131</v>
      </c>
      <c r="BE272" s="185">
        <f>IF(N272="základní",J272,0)</f>
        <v>0</v>
      </c>
      <c r="BF272" s="185">
        <f>IF(N272="snížená",J272,0)</f>
        <v>0</v>
      </c>
      <c r="BG272" s="185">
        <f>IF(N272="zákl. přenesená",J272,0)</f>
        <v>0</v>
      </c>
      <c r="BH272" s="185">
        <f>IF(N272="sníž. přenesená",J272,0)</f>
        <v>0</v>
      </c>
      <c r="BI272" s="185">
        <f>IF(N272="nulová",J272,0)</f>
        <v>0</v>
      </c>
      <c r="BJ272" s="17" t="s">
        <v>83</v>
      </c>
      <c r="BK272" s="185">
        <f>ROUND(I272*H272,2)</f>
        <v>0</v>
      </c>
      <c r="BL272" s="17" t="s">
        <v>217</v>
      </c>
      <c r="BM272" s="184" t="s">
        <v>580</v>
      </c>
    </row>
    <row r="273" spans="1:65" s="2" customFormat="1" ht="28.8">
      <c r="A273" s="34"/>
      <c r="B273" s="35"/>
      <c r="C273" s="36"/>
      <c r="D273" s="188" t="s">
        <v>155</v>
      </c>
      <c r="E273" s="36"/>
      <c r="F273" s="198" t="s">
        <v>581</v>
      </c>
      <c r="G273" s="36"/>
      <c r="H273" s="36"/>
      <c r="I273" s="199"/>
      <c r="J273" s="36"/>
      <c r="K273" s="36"/>
      <c r="L273" s="39"/>
      <c r="M273" s="200"/>
      <c r="N273" s="201"/>
      <c r="O273" s="64"/>
      <c r="P273" s="64"/>
      <c r="Q273" s="64"/>
      <c r="R273" s="64"/>
      <c r="S273" s="64"/>
      <c r="T273" s="65"/>
      <c r="U273" s="34"/>
      <c r="V273" s="34"/>
      <c r="W273" s="34"/>
      <c r="X273" s="34"/>
      <c r="Y273" s="34"/>
      <c r="Z273" s="34"/>
      <c r="AA273" s="34"/>
      <c r="AB273" s="34"/>
      <c r="AC273" s="34"/>
      <c r="AD273" s="34"/>
      <c r="AE273" s="34"/>
      <c r="AT273" s="17" t="s">
        <v>155</v>
      </c>
      <c r="AU273" s="17" t="s">
        <v>86</v>
      </c>
    </row>
    <row r="274" spans="1:65" s="2" customFormat="1" ht="14.4" customHeight="1">
      <c r="A274" s="34"/>
      <c r="B274" s="35"/>
      <c r="C274" s="173" t="s">
        <v>582</v>
      </c>
      <c r="D274" s="173" t="s">
        <v>134</v>
      </c>
      <c r="E274" s="174" t="s">
        <v>583</v>
      </c>
      <c r="F274" s="175" t="s">
        <v>584</v>
      </c>
      <c r="G274" s="176" t="s">
        <v>137</v>
      </c>
      <c r="H274" s="177">
        <v>18.939</v>
      </c>
      <c r="I274" s="178"/>
      <c r="J274" s="179">
        <f>ROUND(I274*H274,2)</f>
        <v>0</v>
      </c>
      <c r="K274" s="175" t="s">
        <v>138</v>
      </c>
      <c r="L274" s="39"/>
      <c r="M274" s="180" t="s">
        <v>19</v>
      </c>
      <c r="N274" s="181" t="s">
        <v>46</v>
      </c>
      <c r="O274" s="64"/>
      <c r="P274" s="182">
        <f>O274*H274</f>
        <v>0</v>
      </c>
      <c r="Q274" s="182">
        <v>1.5E-3</v>
      </c>
      <c r="R274" s="182">
        <f>Q274*H274</f>
        <v>2.84085E-2</v>
      </c>
      <c r="S274" s="182">
        <v>0</v>
      </c>
      <c r="T274" s="183">
        <f>S274*H274</f>
        <v>0</v>
      </c>
      <c r="U274" s="34"/>
      <c r="V274" s="34"/>
      <c r="W274" s="34"/>
      <c r="X274" s="34"/>
      <c r="Y274" s="34"/>
      <c r="Z274" s="34"/>
      <c r="AA274" s="34"/>
      <c r="AB274" s="34"/>
      <c r="AC274" s="34"/>
      <c r="AD274" s="34"/>
      <c r="AE274" s="34"/>
      <c r="AR274" s="184" t="s">
        <v>217</v>
      </c>
      <c r="AT274" s="184" t="s">
        <v>134</v>
      </c>
      <c r="AU274" s="184" t="s">
        <v>86</v>
      </c>
      <c r="AY274" s="17" t="s">
        <v>131</v>
      </c>
      <c r="BE274" s="185">
        <f>IF(N274="základní",J274,0)</f>
        <v>0</v>
      </c>
      <c r="BF274" s="185">
        <f>IF(N274="snížená",J274,0)</f>
        <v>0</v>
      </c>
      <c r="BG274" s="185">
        <f>IF(N274="zákl. přenesená",J274,0)</f>
        <v>0</v>
      </c>
      <c r="BH274" s="185">
        <f>IF(N274="sníž. přenesená",J274,0)</f>
        <v>0</v>
      </c>
      <c r="BI274" s="185">
        <f>IF(N274="nulová",J274,0)</f>
        <v>0</v>
      </c>
      <c r="BJ274" s="17" t="s">
        <v>83</v>
      </c>
      <c r="BK274" s="185">
        <f>ROUND(I274*H274,2)</f>
        <v>0</v>
      </c>
      <c r="BL274" s="17" t="s">
        <v>217</v>
      </c>
      <c r="BM274" s="184" t="s">
        <v>585</v>
      </c>
    </row>
    <row r="275" spans="1:65" s="2" customFormat="1" ht="57.6">
      <c r="A275" s="34"/>
      <c r="B275" s="35"/>
      <c r="C275" s="36"/>
      <c r="D275" s="188" t="s">
        <v>155</v>
      </c>
      <c r="E275" s="36"/>
      <c r="F275" s="198" t="s">
        <v>586</v>
      </c>
      <c r="G275" s="36"/>
      <c r="H275" s="36"/>
      <c r="I275" s="199"/>
      <c r="J275" s="36"/>
      <c r="K275" s="36"/>
      <c r="L275" s="39"/>
      <c r="M275" s="200"/>
      <c r="N275" s="201"/>
      <c r="O275" s="64"/>
      <c r="P275" s="64"/>
      <c r="Q275" s="64"/>
      <c r="R275" s="64"/>
      <c r="S275" s="64"/>
      <c r="T275" s="65"/>
      <c r="U275" s="34"/>
      <c r="V275" s="34"/>
      <c r="W275" s="34"/>
      <c r="X275" s="34"/>
      <c r="Y275" s="34"/>
      <c r="Z275" s="34"/>
      <c r="AA275" s="34"/>
      <c r="AB275" s="34"/>
      <c r="AC275" s="34"/>
      <c r="AD275" s="34"/>
      <c r="AE275" s="34"/>
      <c r="AT275" s="17" t="s">
        <v>155</v>
      </c>
      <c r="AU275" s="17" t="s">
        <v>86</v>
      </c>
    </row>
    <row r="276" spans="1:65" s="2" customFormat="1" ht="14.4" customHeight="1">
      <c r="A276" s="34"/>
      <c r="B276" s="35"/>
      <c r="C276" s="173" t="s">
        <v>587</v>
      </c>
      <c r="D276" s="173" t="s">
        <v>134</v>
      </c>
      <c r="E276" s="174" t="s">
        <v>588</v>
      </c>
      <c r="F276" s="175" t="s">
        <v>589</v>
      </c>
      <c r="G276" s="176" t="s">
        <v>196</v>
      </c>
      <c r="H276" s="177">
        <v>45.38</v>
      </c>
      <c r="I276" s="178"/>
      <c r="J276" s="179">
        <f>ROUND(I276*H276,2)</f>
        <v>0</v>
      </c>
      <c r="K276" s="175" t="s">
        <v>138</v>
      </c>
      <c r="L276" s="39"/>
      <c r="M276" s="180" t="s">
        <v>19</v>
      </c>
      <c r="N276" s="181" t="s">
        <v>46</v>
      </c>
      <c r="O276" s="64"/>
      <c r="P276" s="182">
        <f>O276*H276</f>
        <v>0</v>
      </c>
      <c r="Q276" s="182">
        <v>3.0000000000000001E-5</v>
      </c>
      <c r="R276" s="182">
        <f>Q276*H276</f>
        <v>1.3614E-3</v>
      </c>
      <c r="S276" s="182">
        <v>0</v>
      </c>
      <c r="T276" s="183">
        <f>S276*H276</f>
        <v>0</v>
      </c>
      <c r="U276" s="34"/>
      <c r="V276" s="34"/>
      <c r="W276" s="34"/>
      <c r="X276" s="34"/>
      <c r="Y276" s="34"/>
      <c r="Z276" s="34"/>
      <c r="AA276" s="34"/>
      <c r="AB276" s="34"/>
      <c r="AC276" s="34"/>
      <c r="AD276" s="34"/>
      <c r="AE276" s="34"/>
      <c r="AR276" s="184" t="s">
        <v>217</v>
      </c>
      <c r="AT276" s="184" t="s">
        <v>134</v>
      </c>
      <c r="AU276" s="184" t="s">
        <v>86</v>
      </c>
      <c r="AY276" s="17" t="s">
        <v>131</v>
      </c>
      <c r="BE276" s="185">
        <f>IF(N276="základní",J276,0)</f>
        <v>0</v>
      </c>
      <c r="BF276" s="185">
        <f>IF(N276="snížená",J276,0)</f>
        <v>0</v>
      </c>
      <c r="BG276" s="185">
        <f>IF(N276="zákl. přenesená",J276,0)</f>
        <v>0</v>
      </c>
      <c r="BH276" s="185">
        <f>IF(N276="sníž. přenesená",J276,0)</f>
        <v>0</v>
      </c>
      <c r="BI276" s="185">
        <f>IF(N276="nulová",J276,0)</f>
        <v>0</v>
      </c>
      <c r="BJ276" s="17" t="s">
        <v>83</v>
      </c>
      <c r="BK276" s="185">
        <f>ROUND(I276*H276,2)</f>
        <v>0</v>
      </c>
      <c r="BL276" s="17" t="s">
        <v>217</v>
      </c>
      <c r="BM276" s="184" t="s">
        <v>590</v>
      </c>
    </row>
    <row r="277" spans="1:65" s="2" customFormat="1" ht="48">
      <c r="A277" s="34"/>
      <c r="B277" s="35"/>
      <c r="C277" s="36"/>
      <c r="D277" s="188" t="s">
        <v>155</v>
      </c>
      <c r="E277" s="36"/>
      <c r="F277" s="198" t="s">
        <v>591</v>
      </c>
      <c r="G277" s="36"/>
      <c r="H277" s="36"/>
      <c r="I277" s="199"/>
      <c r="J277" s="36"/>
      <c r="K277" s="36"/>
      <c r="L277" s="39"/>
      <c r="M277" s="200"/>
      <c r="N277" s="201"/>
      <c r="O277" s="64"/>
      <c r="P277" s="64"/>
      <c r="Q277" s="64"/>
      <c r="R277" s="64"/>
      <c r="S277" s="64"/>
      <c r="T277" s="65"/>
      <c r="U277" s="34"/>
      <c r="V277" s="34"/>
      <c r="W277" s="34"/>
      <c r="X277" s="34"/>
      <c r="Y277" s="34"/>
      <c r="Z277" s="34"/>
      <c r="AA277" s="34"/>
      <c r="AB277" s="34"/>
      <c r="AC277" s="34"/>
      <c r="AD277" s="34"/>
      <c r="AE277" s="34"/>
      <c r="AT277" s="17" t="s">
        <v>155</v>
      </c>
      <c r="AU277" s="17" t="s">
        <v>86</v>
      </c>
    </row>
    <row r="278" spans="1:65" s="13" customFormat="1" ht="10.199999999999999">
      <c r="B278" s="186"/>
      <c r="C278" s="187"/>
      <c r="D278" s="188" t="s">
        <v>141</v>
      </c>
      <c r="E278" s="189" t="s">
        <v>19</v>
      </c>
      <c r="F278" s="190" t="s">
        <v>592</v>
      </c>
      <c r="G278" s="187"/>
      <c r="H278" s="191">
        <v>23.08</v>
      </c>
      <c r="I278" s="192"/>
      <c r="J278" s="187"/>
      <c r="K278" s="187"/>
      <c r="L278" s="193"/>
      <c r="M278" s="194"/>
      <c r="N278" s="195"/>
      <c r="O278" s="195"/>
      <c r="P278" s="195"/>
      <c r="Q278" s="195"/>
      <c r="R278" s="195"/>
      <c r="S278" s="195"/>
      <c r="T278" s="196"/>
      <c r="AT278" s="197" t="s">
        <v>141</v>
      </c>
      <c r="AU278" s="197" t="s">
        <v>86</v>
      </c>
      <c r="AV278" s="13" t="s">
        <v>86</v>
      </c>
      <c r="AW278" s="13" t="s">
        <v>36</v>
      </c>
      <c r="AX278" s="13" t="s">
        <v>75</v>
      </c>
      <c r="AY278" s="197" t="s">
        <v>131</v>
      </c>
    </row>
    <row r="279" spans="1:65" s="13" customFormat="1" ht="10.199999999999999">
      <c r="B279" s="186"/>
      <c r="C279" s="187"/>
      <c r="D279" s="188" t="s">
        <v>141</v>
      </c>
      <c r="E279" s="189" t="s">
        <v>19</v>
      </c>
      <c r="F279" s="190" t="s">
        <v>593</v>
      </c>
      <c r="G279" s="187"/>
      <c r="H279" s="191">
        <v>13</v>
      </c>
      <c r="I279" s="192"/>
      <c r="J279" s="187"/>
      <c r="K279" s="187"/>
      <c r="L279" s="193"/>
      <c r="M279" s="194"/>
      <c r="N279" s="195"/>
      <c r="O279" s="195"/>
      <c r="P279" s="195"/>
      <c r="Q279" s="195"/>
      <c r="R279" s="195"/>
      <c r="S279" s="195"/>
      <c r="T279" s="196"/>
      <c r="AT279" s="197" t="s">
        <v>141</v>
      </c>
      <c r="AU279" s="197" t="s">
        <v>86</v>
      </c>
      <c r="AV279" s="13" t="s">
        <v>86</v>
      </c>
      <c r="AW279" s="13" t="s">
        <v>36</v>
      </c>
      <c r="AX279" s="13" t="s">
        <v>75</v>
      </c>
      <c r="AY279" s="197" t="s">
        <v>131</v>
      </c>
    </row>
    <row r="280" spans="1:65" s="13" customFormat="1" ht="10.199999999999999">
      <c r="B280" s="186"/>
      <c r="C280" s="187"/>
      <c r="D280" s="188" t="s">
        <v>141</v>
      </c>
      <c r="E280" s="189" t="s">
        <v>19</v>
      </c>
      <c r="F280" s="190" t="s">
        <v>594</v>
      </c>
      <c r="G280" s="187"/>
      <c r="H280" s="191">
        <v>9.3000000000000007</v>
      </c>
      <c r="I280" s="192"/>
      <c r="J280" s="187"/>
      <c r="K280" s="187"/>
      <c r="L280" s="193"/>
      <c r="M280" s="194"/>
      <c r="N280" s="195"/>
      <c r="O280" s="195"/>
      <c r="P280" s="195"/>
      <c r="Q280" s="195"/>
      <c r="R280" s="195"/>
      <c r="S280" s="195"/>
      <c r="T280" s="196"/>
      <c r="AT280" s="197" t="s">
        <v>141</v>
      </c>
      <c r="AU280" s="197" t="s">
        <v>86</v>
      </c>
      <c r="AV280" s="13" t="s">
        <v>86</v>
      </c>
      <c r="AW280" s="13" t="s">
        <v>36</v>
      </c>
      <c r="AX280" s="13" t="s">
        <v>75</v>
      </c>
      <c r="AY280" s="197" t="s">
        <v>131</v>
      </c>
    </row>
    <row r="281" spans="1:65" s="14" customFormat="1" ht="10.199999999999999">
      <c r="B281" s="202"/>
      <c r="C281" s="203"/>
      <c r="D281" s="188" t="s">
        <v>141</v>
      </c>
      <c r="E281" s="204" t="s">
        <v>19</v>
      </c>
      <c r="F281" s="205" t="s">
        <v>177</v>
      </c>
      <c r="G281" s="203"/>
      <c r="H281" s="206">
        <v>45.38</v>
      </c>
      <c r="I281" s="207"/>
      <c r="J281" s="203"/>
      <c r="K281" s="203"/>
      <c r="L281" s="208"/>
      <c r="M281" s="209"/>
      <c r="N281" s="210"/>
      <c r="O281" s="210"/>
      <c r="P281" s="210"/>
      <c r="Q281" s="210"/>
      <c r="R281" s="210"/>
      <c r="S281" s="210"/>
      <c r="T281" s="211"/>
      <c r="AT281" s="212" t="s">
        <v>141</v>
      </c>
      <c r="AU281" s="212" t="s">
        <v>86</v>
      </c>
      <c r="AV281" s="14" t="s">
        <v>139</v>
      </c>
      <c r="AW281" s="14" t="s">
        <v>36</v>
      </c>
      <c r="AX281" s="14" t="s">
        <v>83</v>
      </c>
      <c r="AY281" s="212" t="s">
        <v>131</v>
      </c>
    </row>
    <row r="282" spans="1:65" s="2" customFormat="1" ht="14.4" customHeight="1">
      <c r="A282" s="34"/>
      <c r="B282" s="35"/>
      <c r="C282" s="173" t="s">
        <v>595</v>
      </c>
      <c r="D282" s="173" t="s">
        <v>134</v>
      </c>
      <c r="E282" s="174" t="s">
        <v>596</v>
      </c>
      <c r="F282" s="175" t="s">
        <v>597</v>
      </c>
      <c r="G282" s="176" t="s">
        <v>196</v>
      </c>
      <c r="H282" s="177">
        <v>45.38</v>
      </c>
      <c r="I282" s="178"/>
      <c r="J282" s="179">
        <f>ROUND(I282*H282,2)</f>
        <v>0</v>
      </c>
      <c r="K282" s="175" t="s">
        <v>138</v>
      </c>
      <c r="L282" s="39"/>
      <c r="M282" s="180" t="s">
        <v>19</v>
      </c>
      <c r="N282" s="181" t="s">
        <v>46</v>
      </c>
      <c r="O282" s="64"/>
      <c r="P282" s="182">
        <f>O282*H282</f>
        <v>0</v>
      </c>
      <c r="Q282" s="182">
        <v>3.2000000000000003E-4</v>
      </c>
      <c r="R282" s="182">
        <f>Q282*H282</f>
        <v>1.4521600000000003E-2</v>
      </c>
      <c r="S282" s="182">
        <v>0</v>
      </c>
      <c r="T282" s="183">
        <f>S282*H282</f>
        <v>0</v>
      </c>
      <c r="U282" s="34"/>
      <c r="V282" s="34"/>
      <c r="W282" s="34"/>
      <c r="X282" s="34"/>
      <c r="Y282" s="34"/>
      <c r="Z282" s="34"/>
      <c r="AA282" s="34"/>
      <c r="AB282" s="34"/>
      <c r="AC282" s="34"/>
      <c r="AD282" s="34"/>
      <c r="AE282" s="34"/>
      <c r="AR282" s="184" t="s">
        <v>217</v>
      </c>
      <c r="AT282" s="184" t="s">
        <v>134</v>
      </c>
      <c r="AU282" s="184" t="s">
        <v>86</v>
      </c>
      <c r="AY282" s="17" t="s">
        <v>131</v>
      </c>
      <c r="BE282" s="185">
        <f>IF(N282="základní",J282,0)</f>
        <v>0</v>
      </c>
      <c r="BF282" s="185">
        <f>IF(N282="snížená",J282,0)</f>
        <v>0</v>
      </c>
      <c r="BG282" s="185">
        <f>IF(N282="zákl. přenesená",J282,0)</f>
        <v>0</v>
      </c>
      <c r="BH282" s="185">
        <f>IF(N282="sníž. přenesená",J282,0)</f>
        <v>0</v>
      </c>
      <c r="BI282" s="185">
        <f>IF(N282="nulová",J282,0)</f>
        <v>0</v>
      </c>
      <c r="BJ282" s="17" t="s">
        <v>83</v>
      </c>
      <c r="BK282" s="185">
        <f>ROUND(I282*H282,2)</f>
        <v>0</v>
      </c>
      <c r="BL282" s="17" t="s">
        <v>217</v>
      </c>
      <c r="BM282" s="184" t="s">
        <v>598</v>
      </c>
    </row>
    <row r="283" spans="1:65" s="2" customFormat="1" ht="57.6">
      <c r="A283" s="34"/>
      <c r="B283" s="35"/>
      <c r="C283" s="36"/>
      <c r="D283" s="188" t="s">
        <v>155</v>
      </c>
      <c r="E283" s="36"/>
      <c r="F283" s="198" t="s">
        <v>586</v>
      </c>
      <c r="G283" s="36"/>
      <c r="H283" s="36"/>
      <c r="I283" s="199"/>
      <c r="J283" s="36"/>
      <c r="K283" s="36"/>
      <c r="L283" s="39"/>
      <c r="M283" s="200"/>
      <c r="N283" s="201"/>
      <c r="O283" s="64"/>
      <c r="P283" s="64"/>
      <c r="Q283" s="64"/>
      <c r="R283" s="64"/>
      <c r="S283" s="64"/>
      <c r="T283" s="65"/>
      <c r="U283" s="34"/>
      <c r="V283" s="34"/>
      <c r="W283" s="34"/>
      <c r="X283" s="34"/>
      <c r="Y283" s="34"/>
      <c r="Z283" s="34"/>
      <c r="AA283" s="34"/>
      <c r="AB283" s="34"/>
      <c r="AC283" s="34"/>
      <c r="AD283" s="34"/>
      <c r="AE283" s="34"/>
      <c r="AT283" s="17" t="s">
        <v>155</v>
      </c>
      <c r="AU283" s="17" t="s">
        <v>86</v>
      </c>
    </row>
    <row r="284" spans="1:65" s="2" customFormat="1" ht="14.4" customHeight="1">
      <c r="A284" s="34"/>
      <c r="B284" s="35"/>
      <c r="C284" s="173" t="s">
        <v>599</v>
      </c>
      <c r="D284" s="173" t="s">
        <v>134</v>
      </c>
      <c r="E284" s="174" t="s">
        <v>600</v>
      </c>
      <c r="F284" s="175" t="s">
        <v>601</v>
      </c>
      <c r="G284" s="176" t="s">
        <v>137</v>
      </c>
      <c r="H284" s="177">
        <v>18.939</v>
      </c>
      <c r="I284" s="178"/>
      <c r="J284" s="179">
        <f>ROUND(I284*H284,2)</f>
        <v>0</v>
      </c>
      <c r="K284" s="175" t="s">
        <v>138</v>
      </c>
      <c r="L284" s="39"/>
      <c r="M284" s="180" t="s">
        <v>19</v>
      </c>
      <c r="N284" s="181" t="s">
        <v>46</v>
      </c>
      <c r="O284" s="64"/>
      <c r="P284" s="182">
        <f>O284*H284</f>
        <v>0</v>
      </c>
      <c r="Q284" s="182">
        <v>5.0000000000000002E-5</v>
      </c>
      <c r="R284" s="182">
        <f>Q284*H284</f>
        <v>9.4695000000000001E-4</v>
      </c>
      <c r="S284" s="182">
        <v>0</v>
      </c>
      <c r="T284" s="183">
        <f>S284*H284</f>
        <v>0</v>
      </c>
      <c r="U284" s="34"/>
      <c r="V284" s="34"/>
      <c r="W284" s="34"/>
      <c r="X284" s="34"/>
      <c r="Y284" s="34"/>
      <c r="Z284" s="34"/>
      <c r="AA284" s="34"/>
      <c r="AB284" s="34"/>
      <c r="AC284" s="34"/>
      <c r="AD284" s="34"/>
      <c r="AE284" s="34"/>
      <c r="AR284" s="184" t="s">
        <v>217</v>
      </c>
      <c r="AT284" s="184" t="s">
        <v>134</v>
      </c>
      <c r="AU284" s="184" t="s">
        <v>86</v>
      </c>
      <c r="AY284" s="17" t="s">
        <v>131</v>
      </c>
      <c r="BE284" s="185">
        <f>IF(N284="základní",J284,0)</f>
        <v>0</v>
      </c>
      <c r="BF284" s="185">
        <f>IF(N284="snížená",J284,0)</f>
        <v>0</v>
      </c>
      <c r="BG284" s="185">
        <f>IF(N284="zákl. přenesená",J284,0)</f>
        <v>0</v>
      </c>
      <c r="BH284" s="185">
        <f>IF(N284="sníž. přenesená",J284,0)</f>
        <v>0</v>
      </c>
      <c r="BI284" s="185">
        <f>IF(N284="nulová",J284,0)</f>
        <v>0</v>
      </c>
      <c r="BJ284" s="17" t="s">
        <v>83</v>
      </c>
      <c r="BK284" s="185">
        <f>ROUND(I284*H284,2)</f>
        <v>0</v>
      </c>
      <c r="BL284" s="17" t="s">
        <v>217</v>
      </c>
      <c r="BM284" s="184" t="s">
        <v>602</v>
      </c>
    </row>
    <row r="285" spans="1:65" s="2" customFormat="1" ht="24.15" customHeight="1">
      <c r="A285" s="34"/>
      <c r="B285" s="35"/>
      <c r="C285" s="173" t="s">
        <v>603</v>
      </c>
      <c r="D285" s="173" t="s">
        <v>134</v>
      </c>
      <c r="E285" s="174" t="s">
        <v>604</v>
      </c>
      <c r="F285" s="175" t="s">
        <v>605</v>
      </c>
      <c r="G285" s="176" t="s">
        <v>246</v>
      </c>
      <c r="H285" s="177">
        <v>0.66400000000000003</v>
      </c>
      <c r="I285" s="178"/>
      <c r="J285" s="179">
        <f>ROUND(I285*H285,2)</f>
        <v>0</v>
      </c>
      <c r="K285" s="175" t="s">
        <v>138</v>
      </c>
      <c r="L285" s="39"/>
      <c r="M285" s="180" t="s">
        <v>19</v>
      </c>
      <c r="N285" s="181" t="s">
        <v>46</v>
      </c>
      <c r="O285" s="64"/>
      <c r="P285" s="182">
        <f>O285*H285</f>
        <v>0</v>
      </c>
      <c r="Q285" s="182">
        <v>0</v>
      </c>
      <c r="R285" s="182">
        <f>Q285*H285</f>
        <v>0</v>
      </c>
      <c r="S285" s="182">
        <v>0</v>
      </c>
      <c r="T285" s="183">
        <f>S285*H285</f>
        <v>0</v>
      </c>
      <c r="U285" s="34"/>
      <c r="V285" s="34"/>
      <c r="W285" s="34"/>
      <c r="X285" s="34"/>
      <c r="Y285" s="34"/>
      <c r="Z285" s="34"/>
      <c r="AA285" s="34"/>
      <c r="AB285" s="34"/>
      <c r="AC285" s="34"/>
      <c r="AD285" s="34"/>
      <c r="AE285" s="34"/>
      <c r="AR285" s="184" t="s">
        <v>217</v>
      </c>
      <c r="AT285" s="184" t="s">
        <v>134</v>
      </c>
      <c r="AU285" s="184" t="s">
        <v>86</v>
      </c>
      <c r="AY285" s="17" t="s">
        <v>131</v>
      </c>
      <c r="BE285" s="185">
        <f>IF(N285="základní",J285,0)</f>
        <v>0</v>
      </c>
      <c r="BF285" s="185">
        <f>IF(N285="snížená",J285,0)</f>
        <v>0</v>
      </c>
      <c r="BG285" s="185">
        <f>IF(N285="zákl. přenesená",J285,0)</f>
        <v>0</v>
      </c>
      <c r="BH285" s="185">
        <f>IF(N285="sníž. přenesená",J285,0)</f>
        <v>0</v>
      </c>
      <c r="BI285" s="185">
        <f>IF(N285="nulová",J285,0)</f>
        <v>0</v>
      </c>
      <c r="BJ285" s="17" t="s">
        <v>83</v>
      </c>
      <c r="BK285" s="185">
        <f>ROUND(I285*H285,2)</f>
        <v>0</v>
      </c>
      <c r="BL285" s="17" t="s">
        <v>217</v>
      </c>
      <c r="BM285" s="184" t="s">
        <v>606</v>
      </c>
    </row>
    <row r="286" spans="1:65" s="2" customFormat="1" ht="86.4">
      <c r="A286" s="34"/>
      <c r="B286" s="35"/>
      <c r="C286" s="36"/>
      <c r="D286" s="188" t="s">
        <v>155</v>
      </c>
      <c r="E286" s="36"/>
      <c r="F286" s="198" t="s">
        <v>294</v>
      </c>
      <c r="G286" s="36"/>
      <c r="H286" s="36"/>
      <c r="I286" s="199"/>
      <c r="J286" s="36"/>
      <c r="K286" s="36"/>
      <c r="L286" s="39"/>
      <c r="M286" s="200"/>
      <c r="N286" s="201"/>
      <c r="O286" s="64"/>
      <c r="P286" s="64"/>
      <c r="Q286" s="64"/>
      <c r="R286" s="64"/>
      <c r="S286" s="64"/>
      <c r="T286" s="65"/>
      <c r="U286" s="34"/>
      <c r="V286" s="34"/>
      <c r="W286" s="34"/>
      <c r="X286" s="34"/>
      <c r="Y286" s="34"/>
      <c r="Z286" s="34"/>
      <c r="AA286" s="34"/>
      <c r="AB286" s="34"/>
      <c r="AC286" s="34"/>
      <c r="AD286" s="34"/>
      <c r="AE286" s="34"/>
      <c r="AT286" s="17" t="s">
        <v>155</v>
      </c>
      <c r="AU286" s="17" t="s">
        <v>86</v>
      </c>
    </row>
    <row r="287" spans="1:65" s="12" customFormat="1" ht="22.8" customHeight="1">
      <c r="B287" s="157"/>
      <c r="C287" s="158"/>
      <c r="D287" s="159" t="s">
        <v>74</v>
      </c>
      <c r="E287" s="171" t="s">
        <v>607</v>
      </c>
      <c r="F287" s="171" t="s">
        <v>608</v>
      </c>
      <c r="G287" s="158"/>
      <c r="H287" s="158"/>
      <c r="I287" s="161"/>
      <c r="J287" s="172">
        <f>BK287</f>
        <v>0</v>
      </c>
      <c r="K287" s="158"/>
      <c r="L287" s="163"/>
      <c r="M287" s="164"/>
      <c r="N287" s="165"/>
      <c r="O287" s="165"/>
      <c r="P287" s="166">
        <f>SUM(P288:P325)</f>
        <v>0</v>
      </c>
      <c r="Q287" s="165"/>
      <c r="R287" s="166">
        <f>SUM(R288:R325)</f>
        <v>1.9055476999999998</v>
      </c>
      <c r="S287" s="165"/>
      <c r="T287" s="167">
        <f>SUM(T288:T325)</f>
        <v>1.81182804</v>
      </c>
      <c r="AR287" s="168" t="s">
        <v>86</v>
      </c>
      <c r="AT287" s="169" t="s">
        <v>74</v>
      </c>
      <c r="AU287" s="169" t="s">
        <v>83</v>
      </c>
      <c r="AY287" s="168" t="s">
        <v>131</v>
      </c>
      <c r="BK287" s="170">
        <f>SUM(BK288:BK325)</f>
        <v>0</v>
      </c>
    </row>
    <row r="288" spans="1:65" s="2" customFormat="1" ht="14.4" customHeight="1">
      <c r="A288" s="34"/>
      <c r="B288" s="35"/>
      <c r="C288" s="173" t="s">
        <v>609</v>
      </c>
      <c r="D288" s="173" t="s">
        <v>134</v>
      </c>
      <c r="E288" s="174" t="s">
        <v>610</v>
      </c>
      <c r="F288" s="175" t="s">
        <v>611</v>
      </c>
      <c r="G288" s="176" t="s">
        <v>137</v>
      </c>
      <c r="H288" s="177">
        <v>78.897999999999996</v>
      </c>
      <c r="I288" s="178"/>
      <c r="J288" s="179">
        <f>ROUND(I288*H288,2)</f>
        <v>0</v>
      </c>
      <c r="K288" s="175" t="s">
        <v>138</v>
      </c>
      <c r="L288" s="39"/>
      <c r="M288" s="180" t="s">
        <v>19</v>
      </c>
      <c r="N288" s="181" t="s">
        <v>46</v>
      </c>
      <c r="O288" s="64"/>
      <c r="P288" s="182">
        <f>O288*H288</f>
        <v>0</v>
      </c>
      <c r="Q288" s="182">
        <v>0</v>
      </c>
      <c r="R288" s="182">
        <f>Q288*H288</f>
        <v>0</v>
      </c>
      <c r="S288" s="182">
        <v>0</v>
      </c>
      <c r="T288" s="183">
        <f>S288*H288</f>
        <v>0</v>
      </c>
      <c r="U288" s="34"/>
      <c r="V288" s="34"/>
      <c r="W288" s="34"/>
      <c r="X288" s="34"/>
      <c r="Y288" s="34"/>
      <c r="Z288" s="34"/>
      <c r="AA288" s="34"/>
      <c r="AB288" s="34"/>
      <c r="AC288" s="34"/>
      <c r="AD288" s="34"/>
      <c r="AE288" s="34"/>
      <c r="AR288" s="184" t="s">
        <v>217</v>
      </c>
      <c r="AT288" s="184" t="s">
        <v>134</v>
      </c>
      <c r="AU288" s="184" t="s">
        <v>86</v>
      </c>
      <c r="AY288" s="17" t="s">
        <v>131</v>
      </c>
      <c r="BE288" s="185">
        <f>IF(N288="základní",J288,0)</f>
        <v>0</v>
      </c>
      <c r="BF288" s="185">
        <f>IF(N288="snížená",J288,0)</f>
        <v>0</v>
      </c>
      <c r="BG288" s="185">
        <f>IF(N288="zákl. přenesená",J288,0)</f>
        <v>0</v>
      </c>
      <c r="BH288" s="185">
        <f>IF(N288="sníž. přenesená",J288,0)</f>
        <v>0</v>
      </c>
      <c r="BI288" s="185">
        <f>IF(N288="nulová",J288,0)</f>
        <v>0</v>
      </c>
      <c r="BJ288" s="17" t="s">
        <v>83</v>
      </c>
      <c r="BK288" s="185">
        <f>ROUND(I288*H288,2)</f>
        <v>0</v>
      </c>
      <c r="BL288" s="17" t="s">
        <v>217</v>
      </c>
      <c r="BM288" s="184" t="s">
        <v>612</v>
      </c>
    </row>
    <row r="289" spans="1:65" s="2" customFormat="1" ht="67.2">
      <c r="A289" s="34"/>
      <c r="B289" s="35"/>
      <c r="C289" s="36"/>
      <c r="D289" s="188" t="s">
        <v>155</v>
      </c>
      <c r="E289" s="36"/>
      <c r="F289" s="198" t="s">
        <v>613</v>
      </c>
      <c r="G289" s="36"/>
      <c r="H289" s="36"/>
      <c r="I289" s="199"/>
      <c r="J289" s="36"/>
      <c r="K289" s="36"/>
      <c r="L289" s="39"/>
      <c r="M289" s="200"/>
      <c r="N289" s="201"/>
      <c r="O289" s="64"/>
      <c r="P289" s="64"/>
      <c r="Q289" s="64"/>
      <c r="R289" s="64"/>
      <c r="S289" s="64"/>
      <c r="T289" s="65"/>
      <c r="U289" s="34"/>
      <c r="V289" s="34"/>
      <c r="W289" s="34"/>
      <c r="X289" s="34"/>
      <c r="Y289" s="34"/>
      <c r="Z289" s="34"/>
      <c r="AA289" s="34"/>
      <c r="AB289" s="34"/>
      <c r="AC289" s="34"/>
      <c r="AD289" s="34"/>
      <c r="AE289" s="34"/>
      <c r="AT289" s="17" t="s">
        <v>155</v>
      </c>
      <c r="AU289" s="17" t="s">
        <v>86</v>
      </c>
    </row>
    <row r="290" spans="1:65" s="2" customFormat="1" ht="14.4" customHeight="1">
      <c r="A290" s="34"/>
      <c r="B290" s="35"/>
      <c r="C290" s="173" t="s">
        <v>614</v>
      </c>
      <c r="D290" s="173" t="s">
        <v>134</v>
      </c>
      <c r="E290" s="174" t="s">
        <v>615</v>
      </c>
      <c r="F290" s="175" t="s">
        <v>616</v>
      </c>
      <c r="G290" s="176" t="s">
        <v>137</v>
      </c>
      <c r="H290" s="177">
        <v>78.897999999999996</v>
      </c>
      <c r="I290" s="178"/>
      <c r="J290" s="179">
        <f>ROUND(I290*H290,2)</f>
        <v>0</v>
      </c>
      <c r="K290" s="175" t="s">
        <v>138</v>
      </c>
      <c r="L290" s="39"/>
      <c r="M290" s="180" t="s">
        <v>19</v>
      </c>
      <c r="N290" s="181" t="s">
        <v>46</v>
      </c>
      <c r="O290" s="64"/>
      <c r="P290" s="182">
        <f>O290*H290</f>
        <v>0</v>
      </c>
      <c r="Q290" s="182">
        <v>2.9999999999999997E-4</v>
      </c>
      <c r="R290" s="182">
        <f>Q290*H290</f>
        <v>2.3669399999999997E-2</v>
      </c>
      <c r="S290" s="182">
        <v>0</v>
      </c>
      <c r="T290" s="183">
        <f>S290*H290</f>
        <v>0</v>
      </c>
      <c r="U290" s="34"/>
      <c r="V290" s="34"/>
      <c r="W290" s="34"/>
      <c r="X290" s="34"/>
      <c r="Y290" s="34"/>
      <c r="Z290" s="34"/>
      <c r="AA290" s="34"/>
      <c r="AB290" s="34"/>
      <c r="AC290" s="34"/>
      <c r="AD290" s="34"/>
      <c r="AE290" s="34"/>
      <c r="AR290" s="184" t="s">
        <v>217</v>
      </c>
      <c r="AT290" s="184" t="s">
        <v>134</v>
      </c>
      <c r="AU290" s="184" t="s">
        <v>86</v>
      </c>
      <c r="AY290" s="17" t="s">
        <v>131</v>
      </c>
      <c r="BE290" s="185">
        <f>IF(N290="základní",J290,0)</f>
        <v>0</v>
      </c>
      <c r="BF290" s="185">
        <f>IF(N290="snížená",J290,0)</f>
        <v>0</v>
      </c>
      <c r="BG290" s="185">
        <f>IF(N290="zákl. přenesená",J290,0)</f>
        <v>0</v>
      </c>
      <c r="BH290" s="185">
        <f>IF(N290="sníž. přenesená",J290,0)</f>
        <v>0</v>
      </c>
      <c r="BI290" s="185">
        <f>IF(N290="nulová",J290,0)</f>
        <v>0</v>
      </c>
      <c r="BJ290" s="17" t="s">
        <v>83</v>
      </c>
      <c r="BK290" s="185">
        <f>ROUND(I290*H290,2)</f>
        <v>0</v>
      </c>
      <c r="BL290" s="17" t="s">
        <v>217</v>
      </c>
      <c r="BM290" s="184" t="s">
        <v>617</v>
      </c>
    </row>
    <row r="291" spans="1:65" s="2" customFormat="1" ht="67.2">
      <c r="A291" s="34"/>
      <c r="B291" s="35"/>
      <c r="C291" s="36"/>
      <c r="D291" s="188" t="s">
        <v>155</v>
      </c>
      <c r="E291" s="36"/>
      <c r="F291" s="198" t="s">
        <v>613</v>
      </c>
      <c r="G291" s="36"/>
      <c r="H291" s="36"/>
      <c r="I291" s="199"/>
      <c r="J291" s="36"/>
      <c r="K291" s="36"/>
      <c r="L291" s="39"/>
      <c r="M291" s="200"/>
      <c r="N291" s="201"/>
      <c r="O291" s="64"/>
      <c r="P291" s="64"/>
      <c r="Q291" s="64"/>
      <c r="R291" s="64"/>
      <c r="S291" s="64"/>
      <c r="T291" s="65"/>
      <c r="U291" s="34"/>
      <c r="V291" s="34"/>
      <c r="W291" s="34"/>
      <c r="X291" s="34"/>
      <c r="Y291" s="34"/>
      <c r="Z291" s="34"/>
      <c r="AA291" s="34"/>
      <c r="AB291" s="34"/>
      <c r="AC291" s="34"/>
      <c r="AD291" s="34"/>
      <c r="AE291" s="34"/>
      <c r="AT291" s="17" t="s">
        <v>155</v>
      </c>
      <c r="AU291" s="17" t="s">
        <v>86</v>
      </c>
    </row>
    <row r="292" spans="1:65" s="2" customFormat="1" ht="14.4" customHeight="1">
      <c r="A292" s="34"/>
      <c r="B292" s="35"/>
      <c r="C292" s="173" t="s">
        <v>618</v>
      </c>
      <c r="D292" s="173" t="s">
        <v>134</v>
      </c>
      <c r="E292" s="174" t="s">
        <v>619</v>
      </c>
      <c r="F292" s="175" t="s">
        <v>620</v>
      </c>
      <c r="G292" s="176" t="s">
        <v>137</v>
      </c>
      <c r="H292" s="177">
        <v>9.0760000000000005</v>
      </c>
      <c r="I292" s="178"/>
      <c r="J292" s="179">
        <f>ROUND(I292*H292,2)</f>
        <v>0</v>
      </c>
      <c r="K292" s="175" t="s">
        <v>138</v>
      </c>
      <c r="L292" s="39"/>
      <c r="M292" s="180" t="s">
        <v>19</v>
      </c>
      <c r="N292" s="181" t="s">
        <v>46</v>
      </c>
      <c r="O292" s="64"/>
      <c r="P292" s="182">
        <f>O292*H292</f>
        <v>0</v>
      </c>
      <c r="Q292" s="182">
        <v>1.5E-3</v>
      </c>
      <c r="R292" s="182">
        <f>Q292*H292</f>
        <v>1.3614000000000001E-2</v>
      </c>
      <c r="S292" s="182">
        <v>0</v>
      </c>
      <c r="T292" s="183">
        <f>S292*H292</f>
        <v>0</v>
      </c>
      <c r="U292" s="34"/>
      <c r="V292" s="34"/>
      <c r="W292" s="34"/>
      <c r="X292" s="34"/>
      <c r="Y292" s="34"/>
      <c r="Z292" s="34"/>
      <c r="AA292" s="34"/>
      <c r="AB292" s="34"/>
      <c r="AC292" s="34"/>
      <c r="AD292" s="34"/>
      <c r="AE292" s="34"/>
      <c r="AR292" s="184" t="s">
        <v>217</v>
      </c>
      <c r="AT292" s="184" t="s">
        <v>134</v>
      </c>
      <c r="AU292" s="184" t="s">
        <v>86</v>
      </c>
      <c r="AY292" s="17" t="s">
        <v>131</v>
      </c>
      <c r="BE292" s="185">
        <f>IF(N292="základní",J292,0)</f>
        <v>0</v>
      </c>
      <c r="BF292" s="185">
        <f>IF(N292="snížená",J292,0)</f>
        <v>0</v>
      </c>
      <c r="BG292" s="185">
        <f>IF(N292="zákl. přenesená",J292,0)</f>
        <v>0</v>
      </c>
      <c r="BH292" s="185">
        <f>IF(N292="sníž. přenesená",J292,0)</f>
        <v>0</v>
      </c>
      <c r="BI292" s="185">
        <f>IF(N292="nulová",J292,0)</f>
        <v>0</v>
      </c>
      <c r="BJ292" s="17" t="s">
        <v>83</v>
      </c>
      <c r="BK292" s="185">
        <f>ROUND(I292*H292,2)</f>
        <v>0</v>
      </c>
      <c r="BL292" s="17" t="s">
        <v>217</v>
      </c>
      <c r="BM292" s="184" t="s">
        <v>621</v>
      </c>
    </row>
    <row r="293" spans="1:65" s="2" customFormat="1" ht="57.6">
      <c r="A293" s="34"/>
      <c r="B293" s="35"/>
      <c r="C293" s="36"/>
      <c r="D293" s="188" t="s">
        <v>155</v>
      </c>
      <c r="E293" s="36"/>
      <c r="F293" s="198" t="s">
        <v>622</v>
      </c>
      <c r="G293" s="36"/>
      <c r="H293" s="36"/>
      <c r="I293" s="199"/>
      <c r="J293" s="36"/>
      <c r="K293" s="36"/>
      <c r="L293" s="39"/>
      <c r="M293" s="200"/>
      <c r="N293" s="201"/>
      <c r="O293" s="64"/>
      <c r="P293" s="64"/>
      <c r="Q293" s="64"/>
      <c r="R293" s="64"/>
      <c r="S293" s="64"/>
      <c r="T293" s="65"/>
      <c r="U293" s="34"/>
      <c r="V293" s="34"/>
      <c r="W293" s="34"/>
      <c r="X293" s="34"/>
      <c r="Y293" s="34"/>
      <c r="Z293" s="34"/>
      <c r="AA293" s="34"/>
      <c r="AB293" s="34"/>
      <c r="AC293" s="34"/>
      <c r="AD293" s="34"/>
      <c r="AE293" s="34"/>
      <c r="AT293" s="17" t="s">
        <v>155</v>
      </c>
      <c r="AU293" s="17" t="s">
        <v>86</v>
      </c>
    </row>
    <row r="294" spans="1:65" s="13" customFormat="1" ht="10.199999999999999">
      <c r="B294" s="186"/>
      <c r="C294" s="187"/>
      <c r="D294" s="188" t="s">
        <v>141</v>
      </c>
      <c r="E294" s="189" t="s">
        <v>19</v>
      </c>
      <c r="F294" s="190" t="s">
        <v>623</v>
      </c>
      <c r="G294" s="187"/>
      <c r="H294" s="191">
        <v>4.6159999999999997</v>
      </c>
      <c r="I294" s="192"/>
      <c r="J294" s="187"/>
      <c r="K294" s="187"/>
      <c r="L294" s="193"/>
      <c r="M294" s="194"/>
      <c r="N294" s="195"/>
      <c r="O294" s="195"/>
      <c r="P294" s="195"/>
      <c r="Q294" s="195"/>
      <c r="R294" s="195"/>
      <c r="S294" s="195"/>
      <c r="T294" s="196"/>
      <c r="AT294" s="197" t="s">
        <v>141</v>
      </c>
      <c r="AU294" s="197" t="s">
        <v>86</v>
      </c>
      <c r="AV294" s="13" t="s">
        <v>86</v>
      </c>
      <c r="AW294" s="13" t="s">
        <v>36</v>
      </c>
      <c r="AX294" s="13" t="s">
        <v>75</v>
      </c>
      <c r="AY294" s="197" t="s">
        <v>131</v>
      </c>
    </row>
    <row r="295" spans="1:65" s="13" customFormat="1" ht="10.199999999999999">
      <c r="B295" s="186"/>
      <c r="C295" s="187"/>
      <c r="D295" s="188" t="s">
        <v>141</v>
      </c>
      <c r="E295" s="189" t="s">
        <v>19</v>
      </c>
      <c r="F295" s="190" t="s">
        <v>624</v>
      </c>
      <c r="G295" s="187"/>
      <c r="H295" s="191">
        <v>2.6</v>
      </c>
      <c r="I295" s="192"/>
      <c r="J295" s="187"/>
      <c r="K295" s="187"/>
      <c r="L295" s="193"/>
      <c r="M295" s="194"/>
      <c r="N295" s="195"/>
      <c r="O295" s="195"/>
      <c r="P295" s="195"/>
      <c r="Q295" s="195"/>
      <c r="R295" s="195"/>
      <c r="S295" s="195"/>
      <c r="T295" s="196"/>
      <c r="AT295" s="197" t="s">
        <v>141</v>
      </c>
      <c r="AU295" s="197" t="s">
        <v>86</v>
      </c>
      <c r="AV295" s="13" t="s">
        <v>86</v>
      </c>
      <c r="AW295" s="13" t="s">
        <v>36</v>
      </c>
      <c r="AX295" s="13" t="s">
        <v>75</v>
      </c>
      <c r="AY295" s="197" t="s">
        <v>131</v>
      </c>
    </row>
    <row r="296" spans="1:65" s="13" customFormat="1" ht="10.199999999999999">
      <c r="B296" s="186"/>
      <c r="C296" s="187"/>
      <c r="D296" s="188" t="s">
        <v>141</v>
      </c>
      <c r="E296" s="189" t="s">
        <v>19</v>
      </c>
      <c r="F296" s="190" t="s">
        <v>625</v>
      </c>
      <c r="G296" s="187"/>
      <c r="H296" s="191">
        <v>1.86</v>
      </c>
      <c r="I296" s="192"/>
      <c r="J296" s="187"/>
      <c r="K296" s="187"/>
      <c r="L296" s="193"/>
      <c r="M296" s="194"/>
      <c r="N296" s="195"/>
      <c r="O296" s="195"/>
      <c r="P296" s="195"/>
      <c r="Q296" s="195"/>
      <c r="R296" s="195"/>
      <c r="S296" s="195"/>
      <c r="T296" s="196"/>
      <c r="AT296" s="197" t="s">
        <v>141</v>
      </c>
      <c r="AU296" s="197" t="s">
        <v>86</v>
      </c>
      <c r="AV296" s="13" t="s">
        <v>86</v>
      </c>
      <c r="AW296" s="13" t="s">
        <v>36</v>
      </c>
      <c r="AX296" s="13" t="s">
        <v>75</v>
      </c>
      <c r="AY296" s="197" t="s">
        <v>131</v>
      </c>
    </row>
    <row r="297" spans="1:65" s="14" customFormat="1" ht="10.199999999999999">
      <c r="B297" s="202"/>
      <c r="C297" s="203"/>
      <c r="D297" s="188" t="s">
        <v>141</v>
      </c>
      <c r="E297" s="204" t="s">
        <v>19</v>
      </c>
      <c r="F297" s="205" t="s">
        <v>177</v>
      </c>
      <c r="G297" s="203"/>
      <c r="H297" s="206">
        <v>9.0760000000000005</v>
      </c>
      <c r="I297" s="207"/>
      <c r="J297" s="203"/>
      <c r="K297" s="203"/>
      <c r="L297" s="208"/>
      <c r="M297" s="209"/>
      <c r="N297" s="210"/>
      <c r="O297" s="210"/>
      <c r="P297" s="210"/>
      <c r="Q297" s="210"/>
      <c r="R297" s="210"/>
      <c r="S297" s="210"/>
      <c r="T297" s="211"/>
      <c r="AT297" s="212" t="s">
        <v>141</v>
      </c>
      <c r="AU297" s="212" t="s">
        <v>86</v>
      </c>
      <c r="AV297" s="14" t="s">
        <v>139</v>
      </c>
      <c r="AW297" s="14" t="s">
        <v>36</v>
      </c>
      <c r="AX297" s="14" t="s">
        <v>83</v>
      </c>
      <c r="AY297" s="212" t="s">
        <v>131</v>
      </c>
    </row>
    <row r="298" spans="1:65" s="2" customFormat="1" ht="14.4" customHeight="1">
      <c r="A298" s="34"/>
      <c r="B298" s="35"/>
      <c r="C298" s="173" t="s">
        <v>626</v>
      </c>
      <c r="D298" s="173" t="s">
        <v>134</v>
      </c>
      <c r="E298" s="174" t="s">
        <v>627</v>
      </c>
      <c r="F298" s="175" t="s">
        <v>628</v>
      </c>
      <c r="G298" s="176" t="s">
        <v>196</v>
      </c>
      <c r="H298" s="177">
        <v>6.4</v>
      </c>
      <c r="I298" s="178"/>
      <c r="J298" s="179">
        <f>ROUND(I298*H298,2)</f>
        <v>0</v>
      </c>
      <c r="K298" s="175" t="s">
        <v>138</v>
      </c>
      <c r="L298" s="39"/>
      <c r="M298" s="180" t="s">
        <v>19</v>
      </c>
      <c r="N298" s="181" t="s">
        <v>46</v>
      </c>
      <c r="O298" s="64"/>
      <c r="P298" s="182">
        <f>O298*H298</f>
        <v>0</v>
      </c>
      <c r="Q298" s="182">
        <v>2.7999999999999998E-4</v>
      </c>
      <c r="R298" s="182">
        <f>Q298*H298</f>
        <v>1.792E-3</v>
      </c>
      <c r="S298" s="182">
        <v>0</v>
      </c>
      <c r="T298" s="183">
        <f>S298*H298</f>
        <v>0</v>
      </c>
      <c r="U298" s="34"/>
      <c r="V298" s="34"/>
      <c r="W298" s="34"/>
      <c r="X298" s="34"/>
      <c r="Y298" s="34"/>
      <c r="Z298" s="34"/>
      <c r="AA298" s="34"/>
      <c r="AB298" s="34"/>
      <c r="AC298" s="34"/>
      <c r="AD298" s="34"/>
      <c r="AE298" s="34"/>
      <c r="AR298" s="184" t="s">
        <v>217</v>
      </c>
      <c r="AT298" s="184" t="s">
        <v>134</v>
      </c>
      <c r="AU298" s="184" t="s">
        <v>86</v>
      </c>
      <c r="AY298" s="17" t="s">
        <v>131</v>
      </c>
      <c r="BE298" s="185">
        <f>IF(N298="základní",J298,0)</f>
        <v>0</v>
      </c>
      <c r="BF298" s="185">
        <f>IF(N298="snížená",J298,0)</f>
        <v>0</v>
      </c>
      <c r="BG298" s="185">
        <f>IF(N298="zákl. přenesená",J298,0)</f>
        <v>0</v>
      </c>
      <c r="BH298" s="185">
        <f>IF(N298="sníž. přenesená",J298,0)</f>
        <v>0</v>
      </c>
      <c r="BI298" s="185">
        <f>IF(N298="nulová",J298,0)</f>
        <v>0</v>
      </c>
      <c r="BJ298" s="17" t="s">
        <v>83</v>
      </c>
      <c r="BK298" s="185">
        <f>ROUND(I298*H298,2)</f>
        <v>0</v>
      </c>
      <c r="BL298" s="17" t="s">
        <v>217</v>
      </c>
      <c r="BM298" s="184" t="s">
        <v>629</v>
      </c>
    </row>
    <row r="299" spans="1:65" s="2" customFormat="1" ht="57.6">
      <c r="A299" s="34"/>
      <c r="B299" s="35"/>
      <c r="C299" s="36"/>
      <c r="D299" s="188" t="s">
        <v>155</v>
      </c>
      <c r="E299" s="36"/>
      <c r="F299" s="198" t="s">
        <v>622</v>
      </c>
      <c r="G299" s="36"/>
      <c r="H299" s="36"/>
      <c r="I299" s="199"/>
      <c r="J299" s="36"/>
      <c r="K299" s="36"/>
      <c r="L299" s="39"/>
      <c r="M299" s="200"/>
      <c r="N299" s="201"/>
      <c r="O299" s="64"/>
      <c r="P299" s="64"/>
      <c r="Q299" s="64"/>
      <c r="R299" s="64"/>
      <c r="S299" s="64"/>
      <c r="T299" s="65"/>
      <c r="U299" s="34"/>
      <c r="V299" s="34"/>
      <c r="W299" s="34"/>
      <c r="X299" s="34"/>
      <c r="Y299" s="34"/>
      <c r="Z299" s="34"/>
      <c r="AA299" s="34"/>
      <c r="AB299" s="34"/>
      <c r="AC299" s="34"/>
      <c r="AD299" s="34"/>
      <c r="AE299" s="34"/>
      <c r="AT299" s="17" t="s">
        <v>155</v>
      </c>
      <c r="AU299" s="17" t="s">
        <v>86</v>
      </c>
    </row>
    <row r="300" spans="1:65" s="13" customFormat="1" ht="10.199999999999999">
      <c r="B300" s="186"/>
      <c r="C300" s="187"/>
      <c r="D300" s="188" t="s">
        <v>141</v>
      </c>
      <c r="E300" s="189" t="s">
        <v>19</v>
      </c>
      <c r="F300" s="190" t="s">
        <v>630</v>
      </c>
      <c r="G300" s="187"/>
      <c r="H300" s="191">
        <v>4</v>
      </c>
      <c r="I300" s="192"/>
      <c r="J300" s="187"/>
      <c r="K300" s="187"/>
      <c r="L300" s="193"/>
      <c r="M300" s="194"/>
      <c r="N300" s="195"/>
      <c r="O300" s="195"/>
      <c r="P300" s="195"/>
      <c r="Q300" s="195"/>
      <c r="R300" s="195"/>
      <c r="S300" s="195"/>
      <c r="T300" s="196"/>
      <c r="AT300" s="197" t="s">
        <v>141</v>
      </c>
      <c r="AU300" s="197" t="s">
        <v>86</v>
      </c>
      <c r="AV300" s="13" t="s">
        <v>86</v>
      </c>
      <c r="AW300" s="13" t="s">
        <v>36</v>
      </c>
      <c r="AX300" s="13" t="s">
        <v>75</v>
      </c>
      <c r="AY300" s="197" t="s">
        <v>131</v>
      </c>
    </row>
    <row r="301" spans="1:65" s="13" customFormat="1" ht="10.199999999999999">
      <c r="B301" s="186"/>
      <c r="C301" s="187"/>
      <c r="D301" s="188" t="s">
        <v>141</v>
      </c>
      <c r="E301" s="189" t="s">
        <v>19</v>
      </c>
      <c r="F301" s="190" t="s">
        <v>631</v>
      </c>
      <c r="G301" s="187"/>
      <c r="H301" s="191">
        <v>1.6</v>
      </c>
      <c r="I301" s="192"/>
      <c r="J301" s="187"/>
      <c r="K301" s="187"/>
      <c r="L301" s="193"/>
      <c r="M301" s="194"/>
      <c r="N301" s="195"/>
      <c r="O301" s="195"/>
      <c r="P301" s="195"/>
      <c r="Q301" s="195"/>
      <c r="R301" s="195"/>
      <c r="S301" s="195"/>
      <c r="T301" s="196"/>
      <c r="AT301" s="197" t="s">
        <v>141</v>
      </c>
      <c r="AU301" s="197" t="s">
        <v>86</v>
      </c>
      <c r="AV301" s="13" t="s">
        <v>86</v>
      </c>
      <c r="AW301" s="13" t="s">
        <v>36</v>
      </c>
      <c r="AX301" s="13" t="s">
        <v>75</v>
      </c>
      <c r="AY301" s="197" t="s">
        <v>131</v>
      </c>
    </row>
    <row r="302" spans="1:65" s="13" customFormat="1" ht="10.199999999999999">
      <c r="B302" s="186"/>
      <c r="C302" s="187"/>
      <c r="D302" s="188" t="s">
        <v>141</v>
      </c>
      <c r="E302" s="189" t="s">
        <v>19</v>
      </c>
      <c r="F302" s="190" t="s">
        <v>632</v>
      </c>
      <c r="G302" s="187"/>
      <c r="H302" s="191">
        <v>0.8</v>
      </c>
      <c r="I302" s="192"/>
      <c r="J302" s="187"/>
      <c r="K302" s="187"/>
      <c r="L302" s="193"/>
      <c r="M302" s="194"/>
      <c r="N302" s="195"/>
      <c r="O302" s="195"/>
      <c r="P302" s="195"/>
      <c r="Q302" s="195"/>
      <c r="R302" s="195"/>
      <c r="S302" s="195"/>
      <c r="T302" s="196"/>
      <c r="AT302" s="197" t="s">
        <v>141</v>
      </c>
      <c r="AU302" s="197" t="s">
        <v>86</v>
      </c>
      <c r="AV302" s="13" t="s">
        <v>86</v>
      </c>
      <c r="AW302" s="13" t="s">
        <v>36</v>
      </c>
      <c r="AX302" s="13" t="s">
        <v>75</v>
      </c>
      <c r="AY302" s="197" t="s">
        <v>131</v>
      </c>
    </row>
    <row r="303" spans="1:65" s="14" customFormat="1" ht="10.199999999999999">
      <c r="B303" s="202"/>
      <c r="C303" s="203"/>
      <c r="D303" s="188" t="s">
        <v>141</v>
      </c>
      <c r="E303" s="204" t="s">
        <v>19</v>
      </c>
      <c r="F303" s="205" t="s">
        <v>177</v>
      </c>
      <c r="G303" s="203"/>
      <c r="H303" s="206">
        <v>6.4</v>
      </c>
      <c r="I303" s="207"/>
      <c r="J303" s="203"/>
      <c r="K303" s="203"/>
      <c r="L303" s="208"/>
      <c r="M303" s="209"/>
      <c r="N303" s="210"/>
      <c r="O303" s="210"/>
      <c r="P303" s="210"/>
      <c r="Q303" s="210"/>
      <c r="R303" s="210"/>
      <c r="S303" s="210"/>
      <c r="T303" s="211"/>
      <c r="AT303" s="212" t="s">
        <v>141</v>
      </c>
      <c r="AU303" s="212" t="s">
        <v>86</v>
      </c>
      <c r="AV303" s="14" t="s">
        <v>139</v>
      </c>
      <c r="AW303" s="14" t="s">
        <v>36</v>
      </c>
      <c r="AX303" s="14" t="s">
        <v>83</v>
      </c>
      <c r="AY303" s="212" t="s">
        <v>131</v>
      </c>
    </row>
    <row r="304" spans="1:65" s="2" customFormat="1" ht="14.4" customHeight="1">
      <c r="A304" s="34"/>
      <c r="B304" s="35"/>
      <c r="C304" s="173" t="s">
        <v>633</v>
      </c>
      <c r="D304" s="173" t="s">
        <v>134</v>
      </c>
      <c r="E304" s="174" t="s">
        <v>634</v>
      </c>
      <c r="F304" s="175" t="s">
        <v>635</v>
      </c>
      <c r="G304" s="176" t="s">
        <v>137</v>
      </c>
      <c r="H304" s="177">
        <v>78.897999999999996</v>
      </c>
      <c r="I304" s="178"/>
      <c r="J304" s="179">
        <f>ROUND(I304*H304,2)</f>
        <v>0</v>
      </c>
      <c r="K304" s="175" t="s">
        <v>138</v>
      </c>
      <c r="L304" s="39"/>
      <c r="M304" s="180" t="s">
        <v>19</v>
      </c>
      <c r="N304" s="181" t="s">
        <v>46</v>
      </c>
      <c r="O304" s="64"/>
      <c r="P304" s="182">
        <f>O304*H304</f>
        <v>0</v>
      </c>
      <c r="Q304" s="182">
        <v>4.4999999999999997E-3</v>
      </c>
      <c r="R304" s="182">
        <f>Q304*H304</f>
        <v>0.35504099999999994</v>
      </c>
      <c r="S304" s="182">
        <v>0</v>
      </c>
      <c r="T304" s="183">
        <f>S304*H304</f>
        <v>0</v>
      </c>
      <c r="U304" s="34"/>
      <c r="V304" s="34"/>
      <c r="W304" s="34"/>
      <c r="X304" s="34"/>
      <c r="Y304" s="34"/>
      <c r="Z304" s="34"/>
      <c r="AA304" s="34"/>
      <c r="AB304" s="34"/>
      <c r="AC304" s="34"/>
      <c r="AD304" s="34"/>
      <c r="AE304" s="34"/>
      <c r="AR304" s="184" t="s">
        <v>217</v>
      </c>
      <c r="AT304" s="184" t="s">
        <v>134</v>
      </c>
      <c r="AU304" s="184" t="s">
        <v>86</v>
      </c>
      <c r="AY304" s="17" t="s">
        <v>131</v>
      </c>
      <c r="BE304" s="185">
        <f>IF(N304="základní",J304,0)</f>
        <v>0</v>
      </c>
      <c r="BF304" s="185">
        <f>IF(N304="snížená",J304,0)</f>
        <v>0</v>
      </c>
      <c r="BG304" s="185">
        <f>IF(N304="zákl. přenesená",J304,0)</f>
        <v>0</v>
      </c>
      <c r="BH304" s="185">
        <f>IF(N304="sníž. přenesená",J304,0)</f>
        <v>0</v>
      </c>
      <c r="BI304" s="185">
        <f>IF(N304="nulová",J304,0)</f>
        <v>0</v>
      </c>
      <c r="BJ304" s="17" t="s">
        <v>83</v>
      </c>
      <c r="BK304" s="185">
        <f>ROUND(I304*H304,2)</f>
        <v>0</v>
      </c>
      <c r="BL304" s="17" t="s">
        <v>217</v>
      </c>
      <c r="BM304" s="184" t="s">
        <v>636</v>
      </c>
    </row>
    <row r="305" spans="1:65" s="2" customFormat="1" ht="67.2">
      <c r="A305" s="34"/>
      <c r="B305" s="35"/>
      <c r="C305" s="36"/>
      <c r="D305" s="188" t="s">
        <v>155</v>
      </c>
      <c r="E305" s="36"/>
      <c r="F305" s="198" t="s">
        <v>613</v>
      </c>
      <c r="G305" s="36"/>
      <c r="H305" s="36"/>
      <c r="I305" s="199"/>
      <c r="J305" s="36"/>
      <c r="K305" s="36"/>
      <c r="L305" s="39"/>
      <c r="M305" s="200"/>
      <c r="N305" s="201"/>
      <c r="O305" s="64"/>
      <c r="P305" s="64"/>
      <c r="Q305" s="64"/>
      <c r="R305" s="64"/>
      <c r="S305" s="64"/>
      <c r="T305" s="65"/>
      <c r="U305" s="34"/>
      <c r="V305" s="34"/>
      <c r="W305" s="34"/>
      <c r="X305" s="34"/>
      <c r="Y305" s="34"/>
      <c r="Z305" s="34"/>
      <c r="AA305" s="34"/>
      <c r="AB305" s="34"/>
      <c r="AC305" s="34"/>
      <c r="AD305" s="34"/>
      <c r="AE305" s="34"/>
      <c r="AT305" s="17" t="s">
        <v>155</v>
      </c>
      <c r="AU305" s="17" t="s">
        <v>86</v>
      </c>
    </row>
    <row r="306" spans="1:65" s="2" customFormat="1" ht="14.4" customHeight="1">
      <c r="A306" s="34"/>
      <c r="B306" s="35"/>
      <c r="C306" s="173" t="s">
        <v>637</v>
      </c>
      <c r="D306" s="173" t="s">
        <v>134</v>
      </c>
      <c r="E306" s="174" t="s">
        <v>638</v>
      </c>
      <c r="F306" s="175" t="s">
        <v>639</v>
      </c>
      <c r="G306" s="176" t="s">
        <v>137</v>
      </c>
      <c r="H306" s="177">
        <v>66.152000000000001</v>
      </c>
      <c r="I306" s="178"/>
      <c r="J306" s="179">
        <f>ROUND(I306*H306,2)</f>
        <v>0</v>
      </c>
      <c r="K306" s="175" t="s">
        <v>138</v>
      </c>
      <c r="L306" s="39"/>
      <c r="M306" s="180" t="s">
        <v>19</v>
      </c>
      <c r="N306" s="181" t="s">
        <v>46</v>
      </c>
      <c r="O306" s="64"/>
      <c r="P306" s="182">
        <f>O306*H306</f>
        <v>0</v>
      </c>
      <c r="Q306" s="182">
        <v>0</v>
      </c>
      <c r="R306" s="182">
        <f>Q306*H306</f>
        <v>0</v>
      </c>
      <c r="S306" s="182">
        <v>2.7199999999999998E-2</v>
      </c>
      <c r="T306" s="183">
        <f>S306*H306</f>
        <v>1.7993344</v>
      </c>
      <c r="U306" s="34"/>
      <c r="V306" s="34"/>
      <c r="W306" s="34"/>
      <c r="X306" s="34"/>
      <c r="Y306" s="34"/>
      <c r="Z306" s="34"/>
      <c r="AA306" s="34"/>
      <c r="AB306" s="34"/>
      <c r="AC306" s="34"/>
      <c r="AD306" s="34"/>
      <c r="AE306" s="34"/>
      <c r="AR306" s="184" t="s">
        <v>217</v>
      </c>
      <c r="AT306" s="184" t="s">
        <v>134</v>
      </c>
      <c r="AU306" s="184" t="s">
        <v>86</v>
      </c>
      <c r="AY306" s="17" t="s">
        <v>131</v>
      </c>
      <c r="BE306" s="185">
        <f>IF(N306="základní",J306,0)</f>
        <v>0</v>
      </c>
      <c r="BF306" s="185">
        <f>IF(N306="snížená",J306,0)</f>
        <v>0</v>
      </c>
      <c r="BG306" s="185">
        <f>IF(N306="zákl. přenesená",J306,0)</f>
        <v>0</v>
      </c>
      <c r="BH306" s="185">
        <f>IF(N306="sníž. přenesená",J306,0)</f>
        <v>0</v>
      </c>
      <c r="BI306" s="185">
        <f>IF(N306="nulová",J306,0)</f>
        <v>0</v>
      </c>
      <c r="BJ306" s="17" t="s">
        <v>83</v>
      </c>
      <c r="BK306" s="185">
        <f>ROUND(I306*H306,2)</f>
        <v>0</v>
      </c>
      <c r="BL306" s="17" t="s">
        <v>217</v>
      </c>
      <c r="BM306" s="184" t="s">
        <v>640</v>
      </c>
    </row>
    <row r="307" spans="1:65" s="13" customFormat="1" ht="10.199999999999999">
      <c r="B307" s="186"/>
      <c r="C307" s="187"/>
      <c r="D307" s="188" t="s">
        <v>141</v>
      </c>
      <c r="E307" s="189" t="s">
        <v>19</v>
      </c>
      <c r="F307" s="190" t="s">
        <v>641</v>
      </c>
      <c r="G307" s="187"/>
      <c r="H307" s="191">
        <v>35.665999999999997</v>
      </c>
      <c r="I307" s="192"/>
      <c r="J307" s="187"/>
      <c r="K307" s="187"/>
      <c r="L307" s="193"/>
      <c r="M307" s="194"/>
      <c r="N307" s="195"/>
      <c r="O307" s="195"/>
      <c r="P307" s="195"/>
      <c r="Q307" s="195"/>
      <c r="R307" s="195"/>
      <c r="S307" s="195"/>
      <c r="T307" s="196"/>
      <c r="AT307" s="197" t="s">
        <v>141</v>
      </c>
      <c r="AU307" s="197" t="s">
        <v>86</v>
      </c>
      <c r="AV307" s="13" t="s">
        <v>86</v>
      </c>
      <c r="AW307" s="13" t="s">
        <v>36</v>
      </c>
      <c r="AX307" s="13" t="s">
        <v>75</v>
      </c>
      <c r="AY307" s="197" t="s">
        <v>131</v>
      </c>
    </row>
    <row r="308" spans="1:65" s="13" customFormat="1" ht="10.199999999999999">
      <c r="B308" s="186"/>
      <c r="C308" s="187"/>
      <c r="D308" s="188" t="s">
        <v>141</v>
      </c>
      <c r="E308" s="189" t="s">
        <v>19</v>
      </c>
      <c r="F308" s="190" t="s">
        <v>642</v>
      </c>
      <c r="G308" s="187"/>
      <c r="H308" s="191">
        <v>17</v>
      </c>
      <c r="I308" s="192"/>
      <c r="J308" s="187"/>
      <c r="K308" s="187"/>
      <c r="L308" s="193"/>
      <c r="M308" s="194"/>
      <c r="N308" s="195"/>
      <c r="O308" s="195"/>
      <c r="P308" s="195"/>
      <c r="Q308" s="195"/>
      <c r="R308" s="195"/>
      <c r="S308" s="195"/>
      <c r="T308" s="196"/>
      <c r="AT308" s="197" t="s">
        <v>141</v>
      </c>
      <c r="AU308" s="197" t="s">
        <v>86</v>
      </c>
      <c r="AV308" s="13" t="s">
        <v>86</v>
      </c>
      <c r="AW308" s="13" t="s">
        <v>36</v>
      </c>
      <c r="AX308" s="13" t="s">
        <v>75</v>
      </c>
      <c r="AY308" s="197" t="s">
        <v>131</v>
      </c>
    </row>
    <row r="309" spans="1:65" s="13" customFormat="1" ht="10.199999999999999">
      <c r="B309" s="186"/>
      <c r="C309" s="187"/>
      <c r="D309" s="188" t="s">
        <v>141</v>
      </c>
      <c r="E309" s="189" t="s">
        <v>19</v>
      </c>
      <c r="F309" s="190" t="s">
        <v>643</v>
      </c>
      <c r="G309" s="187"/>
      <c r="H309" s="191">
        <v>13.486000000000001</v>
      </c>
      <c r="I309" s="192"/>
      <c r="J309" s="187"/>
      <c r="K309" s="187"/>
      <c r="L309" s="193"/>
      <c r="M309" s="194"/>
      <c r="N309" s="195"/>
      <c r="O309" s="195"/>
      <c r="P309" s="195"/>
      <c r="Q309" s="195"/>
      <c r="R309" s="195"/>
      <c r="S309" s="195"/>
      <c r="T309" s="196"/>
      <c r="AT309" s="197" t="s">
        <v>141</v>
      </c>
      <c r="AU309" s="197" t="s">
        <v>86</v>
      </c>
      <c r="AV309" s="13" t="s">
        <v>86</v>
      </c>
      <c r="AW309" s="13" t="s">
        <v>36</v>
      </c>
      <c r="AX309" s="13" t="s">
        <v>75</v>
      </c>
      <c r="AY309" s="197" t="s">
        <v>131</v>
      </c>
    </row>
    <row r="310" spans="1:65" s="14" customFormat="1" ht="10.199999999999999">
      <c r="B310" s="202"/>
      <c r="C310" s="203"/>
      <c r="D310" s="188" t="s">
        <v>141</v>
      </c>
      <c r="E310" s="204" t="s">
        <v>19</v>
      </c>
      <c r="F310" s="205" t="s">
        <v>177</v>
      </c>
      <c r="G310" s="203"/>
      <c r="H310" s="206">
        <v>66.152000000000001</v>
      </c>
      <c r="I310" s="207"/>
      <c r="J310" s="203"/>
      <c r="K310" s="203"/>
      <c r="L310" s="208"/>
      <c r="M310" s="209"/>
      <c r="N310" s="210"/>
      <c r="O310" s="210"/>
      <c r="P310" s="210"/>
      <c r="Q310" s="210"/>
      <c r="R310" s="210"/>
      <c r="S310" s="210"/>
      <c r="T310" s="211"/>
      <c r="AT310" s="212" t="s">
        <v>141</v>
      </c>
      <c r="AU310" s="212" t="s">
        <v>86</v>
      </c>
      <c r="AV310" s="14" t="s">
        <v>139</v>
      </c>
      <c r="AW310" s="14" t="s">
        <v>36</v>
      </c>
      <c r="AX310" s="14" t="s">
        <v>83</v>
      </c>
      <c r="AY310" s="212" t="s">
        <v>131</v>
      </c>
    </row>
    <row r="311" spans="1:65" s="2" customFormat="1" ht="24.15" customHeight="1">
      <c r="A311" s="34"/>
      <c r="B311" s="35"/>
      <c r="C311" s="173" t="s">
        <v>644</v>
      </c>
      <c r="D311" s="173" t="s">
        <v>134</v>
      </c>
      <c r="E311" s="174" t="s">
        <v>645</v>
      </c>
      <c r="F311" s="175" t="s">
        <v>646</v>
      </c>
      <c r="G311" s="176" t="s">
        <v>137</v>
      </c>
      <c r="H311" s="177">
        <v>78.897999999999996</v>
      </c>
      <c r="I311" s="178"/>
      <c r="J311" s="179">
        <f>ROUND(I311*H311,2)</f>
        <v>0</v>
      </c>
      <c r="K311" s="175" t="s">
        <v>138</v>
      </c>
      <c r="L311" s="39"/>
      <c r="M311" s="180" t="s">
        <v>19</v>
      </c>
      <c r="N311" s="181" t="s">
        <v>46</v>
      </c>
      <c r="O311" s="64"/>
      <c r="P311" s="182">
        <f>O311*H311</f>
        <v>0</v>
      </c>
      <c r="Q311" s="182">
        <v>6.0000000000000001E-3</v>
      </c>
      <c r="R311" s="182">
        <f>Q311*H311</f>
        <v>0.47338799999999998</v>
      </c>
      <c r="S311" s="182">
        <v>0</v>
      </c>
      <c r="T311" s="183">
        <f>S311*H311</f>
        <v>0</v>
      </c>
      <c r="U311" s="34"/>
      <c r="V311" s="34"/>
      <c r="W311" s="34"/>
      <c r="X311" s="34"/>
      <c r="Y311" s="34"/>
      <c r="Z311" s="34"/>
      <c r="AA311" s="34"/>
      <c r="AB311" s="34"/>
      <c r="AC311" s="34"/>
      <c r="AD311" s="34"/>
      <c r="AE311" s="34"/>
      <c r="AR311" s="184" t="s">
        <v>217</v>
      </c>
      <c r="AT311" s="184" t="s">
        <v>134</v>
      </c>
      <c r="AU311" s="184" t="s">
        <v>86</v>
      </c>
      <c r="AY311" s="17" t="s">
        <v>131</v>
      </c>
      <c r="BE311" s="185">
        <f>IF(N311="základní",J311,0)</f>
        <v>0</v>
      </c>
      <c r="BF311" s="185">
        <f>IF(N311="snížená",J311,0)</f>
        <v>0</v>
      </c>
      <c r="BG311" s="185">
        <f>IF(N311="zákl. přenesená",J311,0)</f>
        <v>0</v>
      </c>
      <c r="BH311" s="185">
        <f>IF(N311="sníž. přenesená",J311,0)</f>
        <v>0</v>
      </c>
      <c r="BI311" s="185">
        <f>IF(N311="nulová",J311,0)</f>
        <v>0</v>
      </c>
      <c r="BJ311" s="17" t="s">
        <v>83</v>
      </c>
      <c r="BK311" s="185">
        <f>ROUND(I311*H311,2)</f>
        <v>0</v>
      </c>
      <c r="BL311" s="17" t="s">
        <v>217</v>
      </c>
      <c r="BM311" s="184" t="s">
        <v>647</v>
      </c>
    </row>
    <row r="312" spans="1:65" s="2" customFormat="1" ht="28.8">
      <c r="A312" s="34"/>
      <c r="B312" s="35"/>
      <c r="C312" s="36"/>
      <c r="D312" s="188" t="s">
        <v>155</v>
      </c>
      <c r="E312" s="36"/>
      <c r="F312" s="198" t="s">
        <v>581</v>
      </c>
      <c r="G312" s="36"/>
      <c r="H312" s="36"/>
      <c r="I312" s="199"/>
      <c r="J312" s="36"/>
      <c r="K312" s="36"/>
      <c r="L312" s="39"/>
      <c r="M312" s="200"/>
      <c r="N312" s="201"/>
      <c r="O312" s="64"/>
      <c r="P312" s="64"/>
      <c r="Q312" s="64"/>
      <c r="R312" s="64"/>
      <c r="S312" s="64"/>
      <c r="T312" s="65"/>
      <c r="U312" s="34"/>
      <c r="V312" s="34"/>
      <c r="W312" s="34"/>
      <c r="X312" s="34"/>
      <c r="Y312" s="34"/>
      <c r="Z312" s="34"/>
      <c r="AA312" s="34"/>
      <c r="AB312" s="34"/>
      <c r="AC312" s="34"/>
      <c r="AD312" s="34"/>
      <c r="AE312" s="34"/>
      <c r="AT312" s="17" t="s">
        <v>155</v>
      </c>
      <c r="AU312" s="17" t="s">
        <v>86</v>
      </c>
    </row>
    <row r="313" spans="1:65" s="13" customFormat="1" ht="10.199999999999999">
      <c r="B313" s="186"/>
      <c r="C313" s="187"/>
      <c r="D313" s="188" t="s">
        <v>141</v>
      </c>
      <c r="E313" s="189" t="s">
        <v>19</v>
      </c>
      <c r="F313" s="190" t="s">
        <v>648</v>
      </c>
      <c r="G313" s="187"/>
      <c r="H313" s="191">
        <v>41.868000000000002</v>
      </c>
      <c r="I313" s="192"/>
      <c r="J313" s="187"/>
      <c r="K313" s="187"/>
      <c r="L313" s="193"/>
      <c r="M313" s="194"/>
      <c r="N313" s="195"/>
      <c r="O313" s="195"/>
      <c r="P313" s="195"/>
      <c r="Q313" s="195"/>
      <c r="R313" s="195"/>
      <c r="S313" s="195"/>
      <c r="T313" s="196"/>
      <c r="AT313" s="197" t="s">
        <v>141</v>
      </c>
      <c r="AU313" s="197" t="s">
        <v>86</v>
      </c>
      <c r="AV313" s="13" t="s">
        <v>86</v>
      </c>
      <c r="AW313" s="13" t="s">
        <v>36</v>
      </c>
      <c r="AX313" s="13" t="s">
        <v>75</v>
      </c>
      <c r="AY313" s="197" t="s">
        <v>131</v>
      </c>
    </row>
    <row r="314" spans="1:65" s="13" customFormat="1" ht="10.199999999999999">
      <c r="B314" s="186"/>
      <c r="C314" s="187"/>
      <c r="D314" s="188" t="s">
        <v>141</v>
      </c>
      <c r="E314" s="189" t="s">
        <v>19</v>
      </c>
      <c r="F314" s="190" t="s">
        <v>649</v>
      </c>
      <c r="G314" s="187"/>
      <c r="H314" s="191">
        <v>20.7</v>
      </c>
      <c r="I314" s="192"/>
      <c r="J314" s="187"/>
      <c r="K314" s="187"/>
      <c r="L314" s="193"/>
      <c r="M314" s="194"/>
      <c r="N314" s="195"/>
      <c r="O314" s="195"/>
      <c r="P314" s="195"/>
      <c r="Q314" s="195"/>
      <c r="R314" s="195"/>
      <c r="S314" s="195"/>
      <c r="T314" s="196"/>
      <c r="AT314" s="197" t="s">
        <v>141</v>
      </c>
      <c r="AU314" s="197" t="s">
        <v>86</v>
      </c>
      <c r="AV314" s="13" t="s">
        <v>86</v>
      </c>
      <c r="AW314" s="13" t="s">
        <v>36</v>
      </c>
      <c r="AX314" s="13" t="s">
        <v>75</v>
      </c>
      <c r="AY314" s="197" t="s">
        <v>131</v>
      </c>
    </row>
    <row r="315" spans="1:65" s="13" customFormat="1" ht="10.199999999999999">
      <c r="B315" s="186"/>
      <c r="C315" s="187"/>
      <c r="D315" s="188" t="s">
        <v>141</v>
      </c>
      <c r="E315" s="189" t="s">
        <v>19</v>
      </c>
      <c r="F315" s="190" t="s">
        <v>176</v>
      </c>
      <c r="G315" s="187"/>
      <c r="H315" s="191">
        <v>16.329999999999998</v>
      </c>
      <c r="I315" s="192"/>
      <c r="J315" s="187"/>
      <c r="K315" s="187"/>
      <c r="L315" s="193"/>
      <c r="M315" s="194"/>
      <c r="N315" s="195"/>
      <c r="O315" s="195"/>
      <c r="P315" s="195"/>
      <c r="Q315" s="195"/>
      <c r="R315" s="195"/>
      <c r="S315" s="195"/>
      <c r="T315" s="196"/>
      <c r="AT315" s="197" t="s">
        <v>141</v>
      </c>
      <c r="AU315" s="197" t="s">
        <v>86</v>
      </c>
      <c r="AV315" s="13" t="s">
        <v>86</v>
      </c>
      <c r="AW315" s="13" t="s">
        <v>36</v>
      </c>
      <c r="AX315" s="13" t="s">
        <v>75</v>
      </c>
      <c r="AY315" s="197" t="s">
        <v>131</v>
      </c>
    </row>
    <row r="316" spans="1:65" s="14" customFormat="1" ht="10.199999999999999">
      <c r="B316" s="202"/>
      <c r="C316" s="203"/>
      <c r="D316" s="188" t="s">
        <v>141</v>
      </c>
      <c r="E316" s="204" t="s">
        <v>19</v>
      </c>
      <c r="F316" s="205" t="s">
        <v>177</v>
      </c>
      <c r="G316" s="203"/>
      <c r="H316" s="206">
        <v>78.897999999999996</v>
      </c>
      <c r="I316" s="207"/>
      <c r="J316" s="203"/>
      <c r="K316" s="203"/>
      <c r="L316" s="208"/>
      <c r="M316" s="209"/>
      <c r="N316" s="210"/>
      <c r="O316" s="210"/>
      <c r="P316" s="210"/>
      <c r="Q316" s="210"/>
      <c r="R316" s="210"/>
      <c r="S316" s="210"/>
      <c r="T316" s="211"/>
      <c r="AT316" s="212" t="s">
        <v>141</v>
      </c>
      <c r="AU316" s="212" t="s">
        <v>86</v>
      </c>
      <c r="AV316" s="14" t="s">
        <v>139</v>
      </c>
      <c r="AW316" s="14" t="s">
        <v>36</v>
      </c>
      <c r="AX316" s="14" t="s">
        <v>83</v>
      </c>
      <c r="AY316" s="212" t="s">
        <v>131</v>
      </c>
    </row>
    <row r="317" spans="1:65" s="2" customFormat="1" ht="14.4" customHeight="1">
      <c r="A317" s="34"/>
      <c r="B317" s="35"/>
      <c r="C317" s="213" t="s">
        <v>650</v>
      </c>
      <c r="D317" s="213" t="s">
        <v>237</v>
      </c>
      <c r="E317" s="214" t="s">
        <v>651</v>
      </c>
      <c r="F317" s="215" t="s">
        <v>652</v>
      </c>
      <c r="G317" s="216" t="s">
        <v>137</v>
      </c>
      <c r="H317" s="217">
        <v>86.787999999999997</v>
      </c>
      <c r="I317" s="218"/>
      <c r="J317" s="219">
        <f>ROUND(I317*H317,2)</f>
        <v>0</v>
      </c>
      <c r="K317" s="215" t="s">
        <v>138</v>
      </c>
      <c r="L317" s="220"/>
      <c r="M317" s="221" t="s">
        <v>19</v>
      </c>
      <c r="N317" s="222" t="s">
        <v>46</v>
      </c>
      <c r="O317" s="64"/>
      <c r="P317" s="182">
        <f>O317*H317</f>
        <v>0</v>
      </c>
      <c r="Q317" s="182">
        <v>1.18E-2</v>
      </c>
      <c r="R317" s="182">
        <f>Q317*H317</f>
        <v>1.0240984</v>
      </c>
      <c r="S317" s="182">
        <v>0</v>
      </c>
      <c r="T317" s="183">
        <f>S317*H317</f>
        <v>0</v>
      </c>
      <c r="U317" s="34"/>
      <c r="V317" s="34"/>
      <c r="W317" s="34"/>
      <c r="X317" s="34"/>
      <c r="Y317" s="34"/>
      <c r="Z317" s="34"/>
      <c r="AA317" s="34"/>
      <c r="AB317" s="34"/>
      <c r="AC317" s="34"/>
      <c r="AD317" s="34"/>
      <c r="AE317" s="34"/>
      <c r="AR317" s="184" t="s">
        <v>307</v>
      </c>
      <c r="AT317" s="184" t="s">
        <v>237</v>
      </c>
      <c r="AU317" s="184" t="s">
        <v>86</v>
      </c>
      <c r="AY317" s="17" t="s">
        <v>131</v>
      </c>
      <c r="BE317" s="185">
        <f>IF(N317="základní",J317,0)</f>
        <v>0</v>
      </c>
      <c r="BF317" s="185">
        <f>IF(N317="snížená",J317,0)</f>
        <v>0</v>
      </c>
      <c r="BG317" s="185">
        <f>IF(N317="zákl. přenesená",J317,0)</f>
        <v>0</v>
      </c>
      <c r="BH317" s="185">
        <f>IF(N317="sníž. přenesená",J317,0)</f>
        <v>0</v>
      </c>
      <c r="BI317" s="185">
        <f>IF(N317="nulová",J317,0)</f>
        <v>0</v>
      </c>
      <c r="BJ317" s="17" t="s">
        <v>83</v>
      </c>
      <c r="BK317" s="185">
        <f>ROUND(I317*H317,2)</f>
        <v>0</v>
      </c>
      <c r="BL317" s="17" t="s">
        <v>217</v>
      </c>
      <c r="BM317" s="184" t="s">
        <v>653</v>
      </c>
    </row>
    <row r="318" spans="1:65" s="13" customFormat="1" ht="10.199999999999999">
      <c r="B318" s="186"/>
      <c r="C318" s="187"/>
      <c r="D318" s="188" t="s">
        <v>141</v>
      </c>
      <c r="E318" s="187"/>
      <c r="F318" s="190" t="s">
        <v>654</v>
      </c>
      <c r="G318" s="187"/>
      <c r="H318" s="191">
        <v>86.787999999999997</v>
      </c>
      <c r="I318" s="192"/>
      <c r="J318" s="187"/>
      <c r="K318" s="187"/>
      <c r="L318" s="193"/>
      <c r="M318" s="194"/>
      <c r="N318" s="195"/>
      <c r="O318" s="195"/>
      <c r="P318" s="195"/>
      <c r="Q318" s="195"/>
      <c r="R318" s="195"/>
      <c r="S318" s="195"/>
      <c r="T318" s="196"/>
      <c r="AT318" s="197" t="s">
        <v>141</v>
      </c>
      <c r="AU318" s="197" t="s">
        <v>86</v>
      </c>
      <c r="AV318" s="13" t="s">
        <v>86</v>
      </c>
      <c r="AW318" s="13" t="s">
        <v>4</v>
      </c>
      <c r="AX318" s="13" t="s">
        <v>83</v>
      </c>
      <c r="AY318" s="197" t="s">
        <v>131</v>
      </c>
    </row>
    <row r="319" spans="1:65" s="2" customFormat="1" ht="24.15" customHeight="1">
      <c r="A319" s="34"/>
      <c r="B319" s="35"/>
      <c r="C319" s="173" t="s">
        <v>655</v>
      </c>
      <c r="D319" s="173" t="s">
        <v>134</v>
      </c>
      <c r="E319" s="174" t="s">
        <v>656</v>
      </c>
      <c r="F319" s="175" t="s">
        <v>657</v>
      </c>
      <c r="G319" s="176" t="s">
        <v>137</v>
      </c>
      <c r="H319" s="177">
        <v>78.897999999999996</v>
      </c>
      <c r="I319" s="178"/>
      <c r="J319" s="179">
        <f>ROUND(I319*H319,2)</f>
        <v>0</v>
      </c>
      <c r="K319" s="175" t="s">
        <v>19</v>
      </c>
      <c r="L319" s="39"/>
      <c r="M319" s="180" t="s">
        <v>19</v>
      </c>
      <c r="N319" s="181" t="s">
        <v>46</v>
      </c>
      <c r="O319" s="64"/>
      <c r="P319" s="182">
        <f>O319*H319</f>
        <v>0</v>
      </c>
      <c r="Q319" s="182">
        <v>0</v>
      </c>
      <c r="R319" s="182">
        <f>Q319*H319</f>
        <v>0</v>
      </c>
      <c r="S319" s="182">
        <v>0</v>
      </c>
      <c r="T319" s="183">
        <f>S319*H319</f>
        <v>0</v>
      </c>
      <c r="U319" s="34"/>
      <c r="V319" s="34"/>
      <c r="W319" s="34"/>
      <c r="X319" s="34"/>
      <c r="Y319" s="34"/>
      <c r="Z319" s="34"/>
      <c r="AA319" s="34"/>
      <c r="AB319" s="34"/>
      <c r="AC319" s="34"/>
      <c r="AD319" s="34"/>
      <c r="AE319" s="34"/>
      <c r="AR319" s="184" t="s">
        <v>217</v>
      </c>
      <c r="AT319" s="184" t="s">
        <v>134</v>
      </c>
      <c r="AU319" s="184" t="s">
        <v>86</v>
      </c>
      <c r="AY319" s="17" t="s">
        <v>131</v>
      </c>
      <c r="BE319" s="185">
        <f>IF(N319="základní",J319,0)</f>
        <v>0</v>
      </c>
      <c r="BF319" s="185">
        <f>IF(N319="snížená",J319,0)</f>
        <v>0</v>
      </c>
      <c r="BG319" s="185">
        <f>IF(N319="zákl. přenesená",J319,0)</f>
        <v>0</v>
      </c>
      <c r="BH319" s="185">
        <f>IF(N319="sníž. přenesená",J319,0)</f>
        <v>0</v>
      </c>
      <c r="BI319" s="185">
        <f>IF(N319="nulová",J319,0)</f>
        <v>0</v>
      </c>
      <c r="BJ319" s="17" t="s">
        <v>83</v>
      </c>
      <c r="BK319" s="185">
        <f>ROUND(I319*H319,2)</f>
        <v>0</v>
      </c>
      <c r="BL319" s="17" t="s">
        <v>217</v>
      </c>
      <c r="BM319" s="184" t="s">
        <v>658</v>
      </c>
    </row>
    <row r="320" spans="1:65" s="2" customFormat="1" ht="14.4" customHeight="1">
      <c r="A320" s="34"/>
      <c r="B320" s="35"/>
      <c r="C320" s="173" t="s">
        <v>659</v>
      </c>
      <c r="D320" s="173" t="s">
        <v>134</v>
      </c>
      <c r="E320" s="174" t="s">
        <v>660</v>
      </c>
      <c r="F320" s="175" t="s">
        <v>661</v>
      </c>
      <c r="G320" s="176" t="s">
        <v>305</v>
      </c>
      <c r="H320" s="177">
        <v>1</v>
      </c>
      <c r="I320" s="178"/>
      <c r="J320" s="179">
        <f>ROUND(I320*H320,2)</f>
        <v>0</v>
      </c>
      <c r="K320" s="175" t="s">
        <v>19</v>
      </c>
      <c r="L320" s="39"/>
      <c r="M320" s="180" t="s">
        <v>19</v>
      </c>
      <c r="N320" s="181" t="s">
        <v>46</v>
      </c>
      <c r="O320" s="64"/>
      <c r="P320" s="182">
        <f>O320*H320</f>
        <v>0</v>
      </c>
      <c r="Q320" s="182">
        <v>0.01</v>
      </c>
      <c r="R320" s="182">
        <f>Q320*H320</f>
        <v>0.01</v>
      </c>
      <c r="S320" s="182">
        <v>0</v>
      </c>
      <c r="T320" s="183">
        <f>S320*H320</f>
        <v>0</v>
      </c>
      <c r="U320" s="34"/>
      <c r="V320" s="34"/>
      <c r="W320" s="34"/>
      <c r="X320" s="34"/>
      <c r="Y320" s="34"/>
      <c r="Z320" s="34"/>
      <c r="AA320" s="34"/>
      <c r="AB320" s="34"/>
      <c r="AC320" s="34"/>
      <c r="AD320" s="34"/>
      <c r="AE320" s="34"/>
      <c r="AR320" s="184" t="s">
        <v>217</v>
      </c>
      <c r="AT320" s="184" t="s">
        <v>134</v>
      </c>
      <c r="AU320" s="184" t="s">
        <v>86</v>
      </c>
      <c r="AY320" s="17" t="s">
        <v>131</v>
      </c>
      <c r="BE320" s="185">
        <f>IF(N320="základní",J320,0)</f>
        <v>0</v>
      </c>
      <c r="BF320" s="185">
        <f>IF(N320="snížená",J320,0)</f>
        <v>0</v>
      </c>
      <c r="BG320" s="185">
        <f>IF(N320="zákl. přenesená",J320,0)</f>
        <v>0</v>
      </c>
      <c r="BH320" s="185">
        <f>IF(N320="sníž. přenesená",J320,0)</f>
        <v>0</v>
      </c>
      <c r="BI320" s="185">
        <f>IF(N320="nulová",J320,0)</f>
        <v>0</v>
      </c>
      <c r="BJ320" s="17" t="s">
        <v>83</v>
      </c>
      <c r="BK320" s="185">
        <f>ROUND(I320*H320,2)</f>
        <v>0</v>
      </c>
      <c r="BL320" s="17" t="s">
        <v>217</v>
      </c>
      <c r="BM320" s="184" t="s">
        <v>662</v>
      </c>
    </row>
    <row r="321" spans="1:65" s="2" customFormat="1" ht="14.4" customHeight="1">
      <c r="A321" s="34"/>
      <c r="B321" s="35"/>
      <c r="C321" s="173" t="s">
        <v>663</v>
      </c>
      <c r="D321" s="173" t="s">
        <v>134</v>
      </c>
      <c r="E321" s="174" t="s">
        <v>664</v>
      </c>
      <c r="F321" s="175" t="s">
        <v>665</v>
      </c>
      <c r="G321" s="176" t="s">
        <v>137</v>
      </c>
      <c r="H321" s="177">
        <v>65.756</v>
      </c>
      <c r="I321" s="178"/>
      <c r="J321" s="179">
        <f>ROUND(I321*H321,2)</f>
        <v>0</v>
      </c>
      <c r="K321" s="175" t="s">
        <v>19</v>
      </c>
      <c r="L321" s="39"/>
      <c r="M321" s="180" t="s">
        <v>19</v>
      </c>
      <c r="N321" s="181" t="s">
        <v>46</v>
      </c>
      <c r="O321" s="64"/>
      <c r="P321" s="182">
        <f>O321*H321</f>
        <v>0</v>
      </c>
      <c r="Q321" s="182">
        <v>0</v>
      </c>
      <c r="R321" s="182">
        <f>Q321*H321</f>
        <v>0</v>
      </c>
      <c r="S321" s="182">
        <v>1.9000000000000001E-4</v>
      </c>
      <c r="T321" s="183">
        <f>S321*H321</f>
        <v>1.249364E-2</v>
      </c>
      <c r="U321" s="34"/>
      <c r="V321" s="34"/>
      <c r="W321" s="34"/>
      <c r="X321" s="34"/>
      <c r="Y321" s="34"/>
      <c r="Z321" s="34"/>
      <c r="AA321" s="34"/>
      <c r="AB321" s="34"/>
      <c r="AC321" s="34"/>
      <c r="AD321" s="34"/>
      <c r="AE321" s="34"/>
      <c r="AR321" s="184" t="s">
        <v>217</v>
      </c>
      <c r="AT321" s="184" t="s">
        <v>134</v>
      </c>
      <c r="AU321" s="184" t="s">
        <v>86</v>
      </c>
      <c r="AY321" s="17" t="s">
        <v>131</v>
      </c>
      <c r="BE321" s="185">
        <f>IF(N321="základní",J321,0)</f>
        <v>0</v>
      </c>
      <c r="BF321" s="185">
        <f>IF(N321="snížená",J321,0)</f>
        <v>0</v>
      </c>
      <c r="BG321" s="185">
        <f>IF(N321="zákl. přenesená",J321,0)</f>
        <v>0</v>
      </c>
      <c r="BH321" s="185">
        <f>IF(N321="sníž. přenesená",J321,0)</f>
        <v>0</v>
      </c>
      <c r="BI321" s="185">
        <f>IF(N321="nulová",J321,0)</f>
        <v>0</v>
      </c>
      <c r="BJ321" s="17" t="s">
        <v>83</v>
      </c>
      <c r="BK321" s="185">
        <f>ROUND(I321*H321,2)</f>
        <v>0</v>
      </c>
      <c r="BL321" s="17" t="s">
        <v>217</v>
      </c>
      <c r="BM321" s="184" t="s">
        <v>666</v>
      </c>
    </row>
    <row r="322" spans="1:65" s="13" customFormat="1" ht="10.199999999999999">
      <c r="B322" s="186"/>
      <c r="C322" s="187"/>
      <c r="D322" s="188" t="s">
        <v>141</v>
      </c>
      <c r="E322" s="189" t="s">
        <v>19</v>
      </c>
      <c r="F322" s="190" t="s">
        <v>667</v>
      </c>
      <c r="G322" s="187"/>
      <c r="H322" s="191">
        <v>65.756</v>
      </c>
      <c r="I322" s="192"/>
      <c r="J322" s="187"/>
      <c r="K322" s="187"/>
      <c r="L322" s="193"/>
      <c r="M322" s="194"/>
      <c r="N322" s="195"/>
      <c r="O322" s="195"/>
      <c r="P322" s="195"/>
      <c r="Q322" s="195"/>
      <c r="R322" s="195"/>
      <c r="S322" s="195"/>
      <c r="T322" s="196"/>
      <c r="AT322" s="197" t="s">
        <v>141</v>
      </c>
      <c r="AU322" s="197" t="s">
        <v>86</v>
      </c>
      <c r="AV322" s="13" t="s">
        <v>86</v>
      </c>
      <c r="AW322" s="13" t="s">
        <v>36</v>
      </c>
      <c r="AX322" s="13" t="s">
        <v>83</v>
      </c>
      <c r="AY322" s="197" t="s">
        <v>131</v>
      </c>
    </row>
    <row r="323" spans="1:65" s="2" customFormat="1" ht="14.4" customHeight="1">
      <c r="A323" s="34"/>
      <c r="B323" s="35"/>
      <c r="C323" s="173" t="s">
        <v>668</v>
      </c>
      <c r="D323" s="173" t="s">
        <v>134</v>
      </c>
      <c r="E323" s="174" t="s">
        <v>669</v>
      </c>
      <c r="F323" s="175" t="s">
        <v>670</v>
      </c>
      <c r="G323" s="176" t="s">
        <v>137</v>
      </c>
      <c r="H323" s="177">
        <v>78.897999999999996</v>
      </c>
      <c r="I323" s="178"/>
      <c r="J323" s="179">
        <f>ROUND(I323*H323,2)</f>
        <v>0</v>
      </c>
      <c r="K323" s="175" t="s">
        <v>138</v>
      </c>
      <c r="L323" s="39"/>
      <c r="M323" s="180" t="s">
        <v>19</v>
      </c>
      <c r="N323" s="181" t="s">
        <v>46</v>
      </c>
      <c r="O323" s="64"/>
      <c r="P323" s="182">
        <f>O323*H323</f>
        <v>0</v>
      </c>
      <c r="Q323" s="182">
        <v>5.0000000000000002E-5</v>
      </c>
      <c r="R323" s="182">
        <f>Q323*H323</f>
        <v>3.9449000000000003E-3</v>
      </c>
      <c r="S323" s="182">
        <v>0</v>
      </c>
      <c r="T323" s="183">
        <f>S323*H323</f>
        <v>0</v>
      </c>
      <c r="U323" s="34"/>
      <c r="V323" s="34"/>
      <c r="W323" s="34"/>
      <c r="X323" s="34"/>
      <c r="Y323" s="34"/>
      <c r="Z323" s="34"/>
      <c r="AA323" s="34"/>
      <c r="AB323" s="34"/>
      <c r="AC323" s="34"/>
      <c r="AD323" s="34"/>
      <c r="AE323" s="34"/>
      <c r="AR323" s="184" t="s">
        <v>217</v>
      </c>
      <c r="AT323" s="184" t="s">
        <v>134</v>
      </c>
      <c r="AU323" s="184" t="s">
        <v>86</v>
      </c>
      <c r="AY323" s="17" t="s">
        <v>131</v>
      </c>
      <c r="BE323" s="185">
        <f>IF(N323="základní",J323,0)</f>
        <v>0</v>
      </c>
      <c r="BF323" s="185">
        <f>IF(N323="snížená",J323,0)</f>
        <v>0</v>
      </c>
      <c r="BG323" s="185">
        <f>IF(N323="zákl. přenesená",J323,0)</f>
        <v>0</v>
      </c>
      <c r="BH323" s="185">
        <f>IF(N323="sníž. přenesená",J323,0)</f>
        <v>0</v>
      </c>
      <c r="BI323" s="185">
        <f>IF(N323="nulová",J323,0)</f>
        <v>0</v>
      </c>
      <c r="BJ323" s="17" t="s">
        <v>83</v>
      </c>
      <c r="BK323" s="185">
        <f>ROUND(I323*H323,2)</f>
        <v>0</v>
      </c>
      <c r="BL323" s="17" t="s">
        <v>217</v>
      </c>
      <c r="BM323" s="184" t="s">
        <v>671</v>
      </c>
    </row>
    <row r="324" spans="1:65" s="2" customFormat="1" ht="24.15" customHeight="1">
      <c r="A324" s="34"/>
      <c r="B324" s="35"/>
      <c r="C324" s="173" t="s">
        <v>672</v>
      </c>
      <c r="D324" s="173" t="s">
        <v>134</v>
      </c>
      <c r="E324" s="174" t="s">
        <v>673</v>
      </c>
      <c r="F324" s="175" t="s">
        <v>674</v>
      </c>
      <c r="G324" s="176" t="s">
        <v>246</v>
      </c>
      <c r="H324" s="177">
        <v>1.9059999999999999</v>
      </c>
      <c r="I324" s="178"/>
      <c r="J324" s="179">
        <f>ROUND(I324*H324,2)</f>
        <v>0</v>
      </c>
      <c r="K324" s="175" t="s">
        <v>138</v>
      </c>
      <c r="L324" s="39"/>
      <c r="M324" s="180" t="s">
        <v>19</v>
      </c>
      <c r="N324" s="181" t="s">
        <v>46</v>
      </c>
      <c r="O324" s="64"/>
      <c r="P324" s="182">
        <f>O324*H324</f>
        <v>0</v>
      </c>
      <c r="Q324" s="182">
        <v>0</v>
      </c>
      <c r="R324" s="182">
        <f>Q324*H324</f>
        <v>0</v>
      </c>
      <c r="S324" s="182">
        <v>0</v>
      </c>
      <c r="T324" s="183">
        <f>S324*H324</f>
        <v>0</v>
      </c>
      <c r="U324" s="34"/>
      <c r="V324" s="34"/>
      <c r="W324" s="34"/>
      <c r="X324" s="34"/>
      <c r="Y324" s="34"/>
      <c r="Z324" s="34"/>
      <c r="AA324" s="34"/>
      <c r="AB324" s="34"/>
      <c r="AC324" s="34"/>
      <c r="AD324" s="34"/>
      <c r="AE324" s="34"/>
      <c r="AR324" s="184" t="s">
        <v>217</v>
      </c>
      <c r="AT324" s="184" t="s">
        <v>134</v>
      </c>
      <c r="AU324" s="184" t="s">
        <v>86</v>
      </c>
      <c r="AY324" s="17" t="s">
        <v>131</v>
      </c>
      <c r="BE324" s="185">
        <f>IF(N324="základní",J324,0)</f>
        <v>0</v>
      </c>
      <c r="BF324" s="185">
        <f>IF(N324="snížená",J324,0)</f>
        <v>0</v>
      </c>
      <c r="BG324" s="185">
        <f>IF(N324="zákl. přenesená",J324,0)</f>
        <v>0</v>
      </c>
      <c r="BH324" s="185">
        <f>IF(N324="sníž. přenesená",J324,0)</f>
        <v>0</v>
      </c>
      <c r="BI324" s="185">
        <f>IF(N324="nulová",J324,0)</f>
        <v>0</v>
      </c>
      <c r="BJ324" s="17" t="s">
        <v>83</v>
      </c>
      <c r="BK324" s="185">
        <f>ROUND(I324*H324,2)</f>
        <v>0</v>
      </c>
      <c r="BL324" s="17" t="s">
        <v>217</v>
      </c>
      <c r="BM324" s="184" t="s">
        <v>675</v>
      </c>
    </row>
    <row r="325" spans="1:65" s="2" customFormat="1" ht="86.4">
      <c r="A325" s="34"/>
      <c r="B325" s="35"/>
      <c r="C325" s="36"/>
      <c r="D325" s="188" t="s">
        <v>155</v>
      </c>
      <c r="E325" s="36"/>
      <c r="F325" s="198" t="s">
        <v>294</v>
      </c>
      <c r="G325" s="36"/>
      <c r="H325" s="36"/>
      <c r="I325" s="199"/>
      <c r="J325" s="36"/>
      <c r="K325" s="36"/>
      <c r="L325" s="39"/>
      <c r="M325" s="200"/>
      <c r="N325" s="201"/>
      <c r="O325" s="64"/>
      <c r="P325" s="64"/>
      <c r="Q325" s="64"/>
      <c r="R325" s="64"/>
      <c r="S325" s="64"/>
      <c r="T325" s="65"/>
      <c r="U325" s="34"/>
      <c r="V325" s="34"/>
      <c r="W325" s="34"/>
      <c r="X325" s="34"/>
      <c r="Y325" s="34"/>
      <c r="Z325" s="34"/>
      <c r="AA325" s="34"/>
      <c r="AB325" s="34"/>
      <c r="AC325" s="34"/>
      <c r="AD325" s="34"/>
      <c r="AE325" s="34"/>
      <c r="AT325" s="17" t="s">
        <v>155</v>
      </c>
      <c r="AU325" s="17" t="s">
        <v>86</v>
      </c>
    </row>
    <row r="326" spans="1:65" s="12" customFormat="1" ht="22.8" customHeight="1">
      <c r="B326" s="157"/>
      <c r="C326" s="158"/>
      <c r="D326" s="159" t="s">
        <v>74</v>
      </c>
      <c r="E326" s="171" t="s">
        <v>676</v>
      </c>
      <c r="F326" s="171" t="s">
        <v>677</v>
      </c>
      <c r="G326" s="158"/>
      <c r="H326" s="158"/>
      <c r="I326" s="161"/>
      <c r="J326" s="172">
        <f>BK326</f>
        <v>0</v>
      </c>
      <c r="K326" s="158"/>
      <c r="L326" s="163"/>
      <c r="M326" s="164"/>
      <c r="N326" s="165"/>
      <c r="O326" s="165"/>
      <c r="P326" s="166">
        <f>SUM(P327:P348)</f>
        <v>0</v>
      </c>
      <c r="Q326" s="165"/>
      <c r="R326" s="166">
        <f>SUM(R327:R348)</f>
        <v>2.1427260000000004E-2</v>
      </c>
      <c r="S326" s="165"/>
      <c r="T326" s="167">
        <f>SUM(T327:T348)</f>
        <v>0</v>
      </c>
      <c r="AR326" s="168" t="s">
        <v>86</v>
      </c>
      <c r="AT326" s="169" t="s">
        <v>74</v>
      </c>
      <c r="AU326" s="169" t="s">
        <v>83</v>
      </c>
      <c r="AY326" s="168" t="s">
        <v>131</v>
      </c>
      <c r="BK326" s="170">
        <f>SUM(BK327:BK348)</f>
        <v>0</v>
      </c>
    </row>
    <row r="327" spans="1:65" s="2" customFormat="1" ht="24.15" customHeight="1">
      <c r="A327" s="34"/>
      <c r="B327" s="35"/>
      <c r="C327" s="173" t="s">
        <v>678</v>
      </c>
      <c r="D327" s="173" t="s">
        <v>134</v>
      </c>
      <c r="E327" s="174" t="s">
        <v>679</v>
      </c>
      <c r="F327" s="175" t="s">
        <v>680</v>
      </c>
      <c r="G327" s="176" t="s">
        <v>137</v>
      </c>
      <c r="H327" s="177">
        <v>13.938000000000001</v>
      </c>
      <c r="I327" s="178"/>
      <c r="J327" s="179">
        <f>ROUND(I327*H327,2)</f>
        <v>0</v>
      </c>
      <c r="K327" s="175" t="s">
        <v>138</v>
      </c>
      <c r="L327" s="39"/>
      <c r="M327" s="180" t="s">
        <v>19</v>
      </c>
      <c r="N327" s="181" t="s">
        <v>46</v>
      </c>
      <c r="O327" s="64"/>
      <c r="P327" s="182">
        <f>O327*H327</f>
        <v>0</v>
      </c>
      <c r="Q327" s="182">
        <v>2.0000000000000002E-5</v>
      </c>
      <c r="R327" s="182">
        <f>Q327*H327</f>
        <v>2.7876000000000002E-4</v>
      </c>
      <c r="S327" s="182">
        <v>0</v>
      </c>
      <c r="T327" s="183">
        <f>S327*H327</f>
        <v>0</v>
      </c>
      <c r="U327" s="34"/>
      <c r="V327" s="34"/>
      <c r="W327" s="34"/>
      <c r="X327" s="34"/>
      <c r="Y327" s="34"/>
      <c r="Z327" s="34"/>
      <c r="AA327" s="34"/>
      <c r="AB327" s="34"/>
      <c r="AC327" s="34"/>
      <c r="AD327" s="34"/>
      <c r="AE327" s="34"/>
      <c r="AR327" s="184" t="s">
        <v>217</v>
      </c>
      <c r="AT327" s="184" t="s">
        <v>134</v>
      </c>
      <c r="AU327" s="184" t="s">
        <v>86</v>
      </c>
      <c r="AY327" s="17" t="s">
        <v>131</v>
      </c>
      <c r="BE327" s="185">
        <f>IF(N327="základní",J327,0)</f>
        <v>0</v>
      </c>
      <c r="BF327" s="185">
        <f>IF(N327="snížená",J327,0)</f>
        <v>0</v>
      </c>
      <c r="BG327" s="185">
        <f>IF(N327="zákl. přenesená",J327,0)</f>
        <v>0</v>
      </c>
      <c r="BH327" s="185">
        <f>IF(N327="sníž. přenesená",J327,0)</f>
        <v>0</v>
      </c>
      <c r="BI327" s="185">
        <f>IF(N327="nulová",J327,0)</f>
        <v>0</v>
      </c>
      <c r="BJ327" s="17" t="s">
        <v>83</v>
      </c>
      <c r="BK327" s="185">
        <f>ROUND(I327*H327,2)</f>
        <v>0</v>
      </c>
      <c r="BL327" s="17" t="s">
        <v>217</v>
      </c>
      <c r="BM327" s="184" t="s">
        <v>681</v>
      </c>
    </row>
    <row r="328" spans="1:65" s="2" customFormat="1" ht="14.4" customHeight="1">
      <c r="A328" s="34"/>
      <c r="B328" s="35"/>
      <c r="C328" s="173" t="s">
        <v>682</v>
      </c>
      <c r="D328" s="173" t="s">
        <v>134</v>
      </c>
      <c r="E328" s="174" t="s">
        <v>683</v>
      </c>
      <c r="F328" s="175" t="s">
        <v>684</v>
      </c>
      <c r="G328" s="176" t="s">
        <v>137</v>
      </c>
      <c r="H328" s="177">
        <v>13.938000000000001</v>
      </c>
      <c r="I328" s="178"/>
      <c r="J328" s="179">
        <f>ROUND(I328*H328,2)</f>
        <v>0</v>
      </c>
      <c r="K328" s="175" t="s">
        <v>138</v>
      </c>
      <c r="L328" s="39"/>
      <c r="M328" s="180" t="s">
        <v>19</v>
      </c>
      <c r="N328" s="181" t="s">
        <v>46</v>
      </c>
      <c r="O328" s="64"/>
      <c r="P328" s="182">
        <f>O328*H328</f>
        <v>0</v>
      </c>
      <c r="Q328" s="182">
        <v>6.0000000000000002E-5</v>
      </c>
      <c r="R328" s="182">
        <f>Q328*H328</f>
        <v>8.3628000000000001E-4</v>
      </c>
      <c r="S328" s="182">
        <v>0</v>
      </c>
      <c r="T328" s="183">
        <f>S328*H328</f>
        <v>0</v>
      </c>
      <c r="U328" s="34"/>
      <c r="V328" s="34"/>
      <c r="W328" s="34"/>
      <c r="X328" s="34"/>
      <c r="Y328" s="34"/>
      <c r="Z328" s="34"/>
      <c r="AA328" s="34"/>
      <c r="AB328" s="34"/>
      <c r="AC328" s="34"/>
      <c r="AD328" s="34"/>
      <c r="AE328" s="34"/>
      <c r="AR328" s="184" t="s">
        <v>217</v>
      </c>
      <c r="AT328" s="184" t="s">
        <v>134</v>
      </c>
      <c r="AU328" s="184" t="s">
        <v>86</v>
      </c>
      <c r="AY328" s="17" t="s">
        <v>131</v>
      </c>
      <c r="BE328" s="185">
        <f>IF(N328="základní",J328,0)</f>
        <v>0</v>
      </c>
      <c r="BF328" s="185">
        <f>IF(N328="snížená",J328,0)</f>
        <v>0</v>
      </c>
      <c r="BG328" s="185">
        <f>IF(N328="zákl. přenesená",J328,0)</f>
        <v>0</v>
      </c>
      <c r="BH328" s="185">
        <f>IF(N328="sníž. přenesená",J328,0)</f>
        <v>0</v>
      </c>
      <c r="BI328" s="185">
        <f>IF(N328="nulová",J328,0)</f>
        <v>0</v>
      </c>
      <c r="BJ328" s="17" t="s">
        <v>83</v>
      </c>
      <c r="BK328" s="185">
        <f>ROUND(I328*H328,2)</f>
        <v>0</v>
      </c>
      <c r="BL328" s="17" t="s">
        <v>217</v>
      </c>
      <c r="BM328" s="184" t="s">
        <v>685</v>
      </c>
    </row>
    <row r="329" spans="1:65" s="13" customFormat="1" ht="10.199999999999999">
      <c r="B329" s="186"/>
      <c r="C329" s="187"/>
      <c r="D329" s="188" t="s">
        <v>141</v>
      </c>
      <c r="E329" s="189" t="s">
        <v>19</v>
      </c>
      <c r="F329" s="190" t="s">
        <v>686</v>
      </c>
      <c r="G329" s="187"/>
      <c r="H329" s="191">
        <v>13.938000000000001</v>
      </c>
      <c r="I329" s="192"/>
      <c r="J329" s="187"/>
      <c r="K329" s="187"/>
      <c r="L329" s="193"/>
      <c r="M329" s="194"/>
      <c r="N329" s="195"/>
      <c r="O329" s="195"/>
      <c r="P329" s="195"/>
      <c r="Q329" s="195"/>
      <c r="R329" s="195"/>
      <c r="S329" s="195"/>
      <c r="T329" s="196"/>
      <c r="AT329" s="197" t="s">
        <v>141</v>
      </c>
      <c r="AU329" s="197" t="s">
        <v>86</v>
      </c>
      <c r="AV329" s="13" t="s">
        <v>86</v>
      </c>
      <c r="AW329" s="13" t="s">
        <v>36</v>
      </c>
      <c r="AX329" s="13" t="s">
        <v>83</v>
      </c>
      <c r="AY329" s="197" t="s">
        <v>131</v>
      </c>
    </row>
    <row r="330" spans="1:65" s="2" customFormat="1" ht="14.4" customHeight="1">
      <c r="A330" s="34"/>
      <c r="B330" s="35"/>
      <c r="C330" s="173" t="s">
        <v>687</v>
      </c>
      <c r="D330" s="173" t="s">
        <v>134</v>
      </c>
      <c r="E330" s="174" t="s">
        <v>688</v>
      </c>
      <c r="F330" s="175" t="s">
        <v>689</v>
      </c>
      <c r="G330" s="176" t="s">
        <v>137</v>
      </c>
      <c r="H330" s="177">
        <v>13.938000000000001</v>
      </c>
      <c r="I330" s="178"/>
      <c r="J330" s="179">
        <f>ROUND(I330*H330,2)</f>
        <v>0</v>
      </c>
      <c r="K330" s="175" t="s">
        <v>138</v>
      </c>
      <c r="L330" s="39"/>
      <c r="M330" s="180" t="s">
        <v>19</v>
      </c>
      <c r="N330" s="181" t="s">
        <v>46</v>
      </c>
      <c r="O330" s="64"/>
      <c r="P330" s="182">
        <f>O330*H330</f>
        <v>0</v>
      </c>
      <c r="Q330" s="182">
        <v>1.2999999999999999E-4</v>
      </c>
      <c r="R330" s="182">
        <f>Q330*H330</f>
        <v>1.8119399999999999E-3</v>
      </c>
      <c r="S330" s="182">
        <v>0</v>
      </c>
      <c r="T330" s="183">
        <f>S330*H330</f>
        <v>0</v>
      </c>
      <c r="U330" s="34"/>
      <c r="V330" s="34"/>
      <c r="W330" s="34"/>
      <c r="X330" s="34"/>
      <c r="Y330" s="34"/>
      <c r="Z330" s="34"/>
      <c r="AA330" s="34"/>
      <c r="AB330" s="34"/>
      <c r="AC330" s="34"/>
      <c r="AD330" s="34"/>
      <c r="AE330" s="34"/>
      <c r="AR330" s="184" t="s">
        <v>217</v>
      </c>
      <c r="AT330" s="184" t="s">
        <v>134</v>
      </c>
      <c r="AU330" s="184" t="s">
        <v>86</v>
      </c>
      <c r="AY330" s="17" t="s">
        <v>131</v>
      </c>
      <c r="BE330" s="185">
        <f>IF(N330="základní",J330,0)</f>
        <v>0</v>
      </c>
      <c r="BF330" s="185">
        <f>IF(N330="snížená",J330,0)</f>
        <v>0</v>
      </c>
      <c r="BG330" s="185">
        <f>IF(N330="zákl. přenesená",J330,0)</f>
        <v>0</v>
      </c>
      <c r="BH330" s="185">
        <f>IF(N330="sníž. přenesená",J330,0)</f>
        <v>0</v>
      </c>
      <c r="BI330" s="185">
        <f>IF(N330="nulová",J330,0)</f>
        <v>0</v>
      </c>
      <c r="BJ330" s="17" t="s">
        <v>83</v>
      </c>
      <c r="BK330" s="185">
        <f>ROUND(I330*H330,2)</f>
        <v>0</v>
      </c>
      <c r="BL330" s="17" t="s">
        <v>217</v>
      </c>
      <c r="BM330" s="184" t="s">
        <v>690</v>
      </c>
    </row>
    <row r="331" spans="1:65" s="2" customFormat="1" ht="14.4" customHeight="1">
      <c r="A331" s="34"/>
      <c r="B331" s="35"/>
      <c r="C331" s="173" t="s">
        <v>691</v>
      </c>
      <c r="D331" s="173" t="s">
        <v>134</v>
      </c>
      <c r="E331" s="174" t="s">
        <v>692</v>
      </c>
      <c r="F331" s="175" t="s">
        <v>693</v>
      </c>
      <c r="G331" s="176" t="s">
        <v>137</v>
      </c>
      <c r="H331" s="177">
        <v>27.876000000000001</v>
      </c>
      <c r="I331" s="178"/>
      <c r="J331" s="179">
        <f>ROUND(I331*H331,2)</f>
        <v>0</v>
      </c>
      <c r="K331" s="175" t="s">
        <v>138</v>
      </c>
      <c r="L331" s="39"/>
      <c r="M331" s="180" t="s">
        <v>19</v>
      </c>
      <c r="N331" s="181" t="s">
        <v>46</v>
      </c>
      <c r="O331" s="64"/>
      <c r="P331" s="182">
        <f>O331*H331</f>
        <v>0</v>
      </c>
      <c r="Q331" s="182">
        <v>1.2E-4</v>
      </c>
      <c r="R331" s="182">
        <f>Q331*H331</f>
        <v>3.34512E-3</v>
      </c>
      <c r="S331" s="182">
        <v>0</v>
      </c>
      <c r="T331" s="183">
        <f>S331*H331</f>
        <v>0</v>
      </c>
      <c r="U331" s="34"/>
      <c r="V331" s="34"/>
      <c r="W331" s="34"/>
      <c r="X331" s="34"/>
      <c r="Y331" s="34"/>
      <c r="Z331" s="34"/>
      <c r="AA331" s="34"/>
      <c r="AB331" s="34"/>
      <c r="AC331" s="34"/>
      <c r="AD331" s="34"/>
      <c r="AE331" s="34"/>
      <c r="AR331" s="184" t="s">
        <v>217</v>
      </c>
      <c r="AT331" s="184" t="s">
        <v>134</v>
      </c>
      <c r="AU331" s="184" t="s">
        <v>86</v>
      </c>
      <c r="AY331" s="17" t="s">
        <v>131</v>
      </c>
      <c r="BE331" s="185">
        <f>IF(N331="základní",J331,0)</f>
        <v>0</v>
      </c>
      <c r="BF331" s="185">
        <f>IF(N331="snížená",J331,0)</f>
        <v>0</v>
      </c>
      <c r="BG331" s="185">
        <f>IF(N331="zákl. přenesená",J331,0)</f>
        <v>0</v>
      </c>
      <c r="BH331" s="185">
        <f>IF(N331="sníž. přenesená",J331,0)</f>
        <v>0</v>
      </c>
      <c r="BI331" s="185">
        <f>IF(N331="nulová",J331,0)</f>
        <v>0</v>
      </c>
      <c r="BJ331" s="17" t="s">
        <v>83</v>
      </c>
      <c r="BK331" s="185">
        <f>ROUND(I331*H331,2)</f>
        <v>0</v>
      </c>
      <c r="BL331" s="17" t="s">
        <v>217</v>
      </c>
      <c r="BM331" s="184" t="s">
        <v>694</v>
      </c>
    </row>
    <row r="332" spans="1:65" s="13" customFormat="1" ht="10.199999999999999">
      <c r="B332" s="186"/>
      <c r="C332" s="187"/>
      <c r="D332" s="188" t="s">
        <v>141</v>
      </c>
      <c r="E332" s="189" t="s">
        <v>19</v>
      </c>
      <c r="F332" s="190" t="s">
        <v>695</v>
      </c>
      <c r="G332" s="187"/>
      <c r="H332" s="191">
        <v>27.876000000000001</v>
      </c>
      <c r="I332" s="192"/>
      <c r="J332" s="187"/>
      <c r="K332" s="187"/>
      <c r="L332" s="193"/>
      <c r="M332" s="194"/>
      <c r="N332" s="195"/>
      <c r="O332" s="195"/>
      <c r="P332" s="195"/>
      <c r="Q332" s="195"/>
      <c r="R332" s="195"/>
      <c r="S332" s="195"/>
      <c r="T332" s="196"/>
      <c r="AT332" s="197" t="s">
        <v>141</v>
      </c>
      <c r="AU332" s="197" t="s">
        <v>86</v>
      </c>
      <c r="AV332" s="13" t="s">
        <v>86</v>
      </c>
      <c r="AW332" s="13" t="s">
        <v>36</v>
      </c>
      <c r="AX332" s="13" t="s">
        <v>83</v>
      </c>
      <c r="AY332" s="197" t="s">
        <v>131</v>
      </c>
    </row>
    <row r="333" spans="1:65" s="2" customFormat="1" ht="24.15" customHeight="1">
      <c r="A333" s="34"/>
      <c r="B333" s="35"/>
      <c r="C333" s="173" t="s">
        <v>696</v>
      </c>
      <c r="D333" s="173" t="s">
        <v>134</v>
      </c>
      <c r="E333" s="174" t="s">
        <v>697</v>
      </c>
      <c r="F333" s="175" t="s">
        <v>698</v>
      </c>
      <c r="G333" s="176" t="s">
        <v>137</v>
      </c>
      <c r="H333" s="177">
        <v>13.938000000000001</v>
      </c>
      <c r="I333" s="178"/>
      <c r="J333" s="179">
        <f>ROUND(I333*H333,2)</f>
        <v>0</v>
      </c>
      <c r="K333" s="175" t="s">
        <v>138</v>
      </c>
      <c r="L333" s="39"/>
      <c r="M333" s="180" t="s">
        <v>19</v>
      </c>
      <c r="N333" s="181" t="s">
        <v>46</v>
      </c>
      <c r="O333" s="64"/>
      <c r="P333" s="182">
        <f>O333*H333</f>
        <v>0</v>
      </c>
      <c r="Q333" s="182">
        <v>3.2000000000000003E-4</v>
      </c>
      <c r="R333" s="182">
        <f>Q333*H333</f>
        <v>4.4601600000000003E-3</v>
      </c>
      <c r="S333" s="182">
        <v>0</v>
      </c>
      <c r="T333" s="183">
        <f>S333*H333</f>
        <v>0</v>
      </c>
      <c r="U333" s="34"/>
      <c r="V333" s="34"/>
      <c r="W333" s="34"/>
      <c r="X333" s="34"/>
      <c r="Y333" s="34"/>
      <c r="Z333" s="34"/>
      <c r="AA333" s="34"/>
      <c r="AB333" s="34"/>
      <c r="AC333" s="34"/>
      <c r="AD333" s="34"/>
      <c r="AE333" s="34"/>
      <c r="AR333" s="184" t="s">
        <v>217</v>
      </c>
      <c r="AT333" s="184" t="s">
        <v>134</v>
      </c>
      <c r="AU333" s="184" t="s">
        <v>86</v>
      </c>
      <c r="AY333" s="17" t="s">
        <v>131</v>
      </c>
      <c r="BE333" s="185">
        <f>IF(N333="základní",J333,0)</f>
        <v>0</v>
      </c>
      <c r="BF333" s="185">
        <f>IF(N333="snížená",J333,0)</f>
        <v>0</v>
      </c>
      <c r="BG333" s="185">
        <f>IF(N333="zákl. přenesená",J333,0)</f>
        <v>0</v>
      </c>
      <c r="BH333" s="185">
        <f>IF(N333="sníž. přenesená",J333,0)</f>
        <v>0</v>
      </c>
      <c r="BI333" s="185">
        <f>IF(N333="nulová",J333,0)</f>
        <v>0</v>
      </c>
      <c r="BJ333" s="17" t="s">
        <v>83</v>
      </c>
      <c r="BK333" s="185">
        <f>ROUND(I333*H333,2)</f>
        <v>0</v>
      </c>
      <c r="BL333" s="17" t="s">
        <v>217</v>
      </c>
      <c r="BM333" s="184" t="s">
        <v>699</v>
      </c>
    </row>
    <row r="334" spans="1:65" s="2" customFormat="1" ht="14.4" customHeight="1">
      <c r="A334" s="34"/>
      <c r="B334" s="35"/>
      <c r="C334" s="173" t="s">
        <v>700</v>
      </c>
      <c r="D334" s="173" t="s">
        <v>134</v>
      </c>
      <c r="E334" s="174" t="s">
        <v>701</v>
      </c>
      <c r="F334" s="175" t="s">
        <v>702</v>
      </c>
      <c r="G334" s="176" t="s">
        <v>137</v>
      </c>
      <c r="H334" s="177">
        <v>7</v>
      </c>
      <c r="I334" s="178"/>
      <c r="J334" s="179">
        <f>ROUND(I334*H334,2)</f>
        <v>0</v>
      </c>
      <c r="K334" s="175" t="s">
        <v>138</v>
      </c>
      <c r="L334" s="39"/>
      <c r="M334" s="180" t="s">
        <v>19</v>
      </c>
      <c r="N334" s="181" t="s">
        <v>46</v>
      </c>
      <c r="O334" s="64"/>
      <c r="P334" s="182">
        <f>O334*H334</f>
        <v>0</v>
      </c>
      <c r="Q334" s="182">
        <v>0</v>
      </c>
      <c r="R334" s="182">
        <f>Q334*H334</f>
        <v>0</v>
      </c>
      <c r="S334" s="182">
        <v>0</v>
      </c>
      <c r="T334" s="183">
        <f>S334*H334</f>
        <v>0</v>
      </c>
      <c r="U334" s="34"/>
      <c r="V334" s="34"/>
      <c r="W334" s="34"/>
      <c r="X334" s="34"/>
      <c r="Y334" s="34"/>
      <c r="Z334" s="34"/>
      <c r="AA334" s="34"/>
      <c r="AB334" s="34"/>
      <c r="AC334" s="34"/>
      <c r="AD334" s="34"/>
      <c r="AE334" s="34"/>
      <c r="AR334" s="184" t="s">
        <v>217</v>
      </c>
      <c r="AT334" s="184" t="s">
        <v>134</v>
      </c>
      <c r="AU334" s="184" t="s">
        <v>86</v>
      </c>
      <c r="AY334" s="17" t="s">
        <v>131</v>
      </c>
      <c r="BE334" s="185">
        <f>IF(N334="základní",J334,0)</f>
        <v>0</v>
      </c>
      <c r="BF334" s="185">
        <f>IF(N334="snížená",J334,0)</f>
        <v>0</v>
      </c>
      <c r="BG334" s="185">
        <f>IF(N334="zákl. přenesená",J334,0)</f>
        <v>0</v>
      </c>
      <c r="BH334" s="185">
        <f>IF(N334="sníž. přenesená",J334,0)</f>
        <v>0</v>
      </c>
      <c r="BI334" s="185">
        <f>IF(N334="nulová",J334,0)</f>
        <v>0</v>
      </c>
      <c r="BJ334" s="17" t="s">
        <v>83</v>
      </c>
      <c r="BK334" s="185">
        <f>ROUND(I334*H334,2)</f>
        <v>0</v>
      </c>
      <c r="BL334" s="17" t="s">
        <v>217</v>
      </c>
      <c r="BM334" s="184" t="s">
        <v>703</v>
      </c>
    </row>
    <row r="335" spans="1:65" s="13" customFormat="1" ht="10.199999999999999">
      <c r="B335" s="186"/>
      <c r="C335" s="187"/>
      <c r="D335" s="188" t="s">
        <v>141</v>
      </c>
      <c r="E335" s="189" t="s">
        <v>19</v>
      </c>
      <c r="F335" s="190" t="s">
        <v>704</v>
      </c>
      <c r="G335" s="187"/>
      <c r="H335" s="191">
        <v>7</v>
      </c>
      <c r="I335" s="192"/>
      <c r="J335" s="187"/>
      <c r="K335" s="187"/>
      <c r="L335" s="193"/>
      <c r="M335" s="194"/>
      <c r="N335" s="195"/>
      <c r="O335" s="195"/>
      <c r="P335" s="195"/>
      <c r="Q335" s="195"/>
      <c r="R335" s="195"/>
      <c r="S335" s="195"/>
      <c r="T335" s="196"/>
      <c r="AT335" s="197" t="s">
        <v>141</v>
      </c>
      <c r="AU335" s="197" t="s">
        <v>86</v>
      </c>
      <c r="AV335" s="13" t="s">
        <v>86</v>
      </c>
      <c r="AW335" s="13" t="s">
        <v>36</v>
      </c>
      <c r="AX335" s="13" t="s">
        <v>83</v>
      </c>
      <c r="AY335" s="197" t="s">
        <v>131</v>
      </c>
    </row>
    <row r="336" spans="1:65" s="2" customFormat="1" ht="14.4" customHeight="1">
      <c r="A336" s="34"/>
      <c r="B336" s="35"/>
      <c r="C336" s="173" t="s">
        <v>705</v>
      </c>
      <c r="D336" s="173" t="s">
        <v>134</v>
      </c>
      <c r="E336" s="174" t="s">
        <v>706</v>
      </c>
      <c r="F336" s="175" t="s">
        <v>707</v>
      </c>
      <c r="G336" s="176" t="s">
        <v>137</v>
      </c>
      <c r="H336" s="177">
        <v>7</v>
      </c>
      <c r="I336" s="178"/>
      <c r="J336" s="179">
        <f t="shared" ref="J336:J348" si="20">ROUND(I336*H336,2)</f>
        <v>0</v>
      </c>
      <c r="K336" s="175" t="s">
        <v>138</v>
      </c>
      <c r="L336" s="39"/>
      <c r="M336" s="180" t="s">
        <v>19</v>
      </c>
      <c r="N336" s="181" t="s">
        <v>46</v>
      </c>
      <c r="O336" s="64"/>
      <c r="P336" s="182">
        <f t="shared" ref="P336:P348" si="21">O336*H336</f>
        <v>0</v>
      </c>
      <c r="Q336" s="182">
        <v>1.7000000000000001E-4</v>
      </c>
      <c r="R336" s="182">
        <f t="shared" ref="R336:R348" si="22">Q336*H336</f>
        <v>1.1900000000000001E-3</v>
      </c>
      <c r="S336" s="182">
        <v>0</v>
      </c>
      <c r="T336" s="183">
        <f t="shared" ref="T336:T348" si="23">S336*H336</f>
        <v>0</v>
      </c>
      <c r="U336" s="34"/>
      <c r="V336" s="34"/>
      <c r="W336" s="34"/>
      <c r="X336" s="34"/>
      <c r="Y336" s="34"/>
      <c r="Z336" s="34"/>
      <c r="AA336" s="34"/>
      <c r="AB336" s="34"/>
      <c r="AC336" s="34"/>
      <c r="AD336" s="34"/>
      <c r="AE336" s="34"/>
      <c r="AR336" s="184" t="s">
        <v>217</v>
      </c>
      <c r="AT336" s="184" t="s">
        <v>134</v>
      </c>
      <c r="AU336" s="184" t="s">
        <v>86</v>
      </c>
      <c r="AY336" s="17" t="s">
        <v>131</v>
      </c>
      <c r="BE336" s="185">
        <f t="shared" ref="BE336:BE348" si="24">IF(N336="základní",J336,0)</f>
        <v>0</v>
      </c>
      <c r="BF336" s="185">
        <f t="shared" ref="BF336:BF348" si="25">IF(N336="snížená",J336,0)</f>
        <v>0</v>
      </c>
      <c r="BG336" s="185">
        <f t="shared" ref="BG336:BG348" si="26">IF(N336="zákl. přenesená",J336,0)</f>
        <v>0</v>
      </c>
      <c r="BH336" s="185">
        <f t="shared" ref="BH336:BH348" si="27">IF(N336="sníž. přenesená",J336,0)</f>
        <v>0</v>
      </c>
      <c r="BI336" s="185">
        <f t="shared" ref="BI336:BI348" si="28">IF(N336="nulová",J336,0)</f>
        <v>0</v>
      </c>
      <c r="BJ336" s="17" t="s">
        <v>83</v>
      </c>
      <c r="BK336" s="185">
        <f t="shared" ref="BK336:BK348" si="29">ROUND(I336*H336,2)</f>
        <v>0</v>
      </c>
      <c r="BL336" s="17" t="s">
        <v>217</v>
      </c>
      <c r="BM336" s="184" t="s">
        <v>708</v>
      </c>
    </row>
    <row r="337" spans="1:65" s="2" customFormat="1" ht="14.4" customHeight="1">
      <c r="A337" s="34"/>
      <c r="B337" s="35"/>
      <c r="C337" s="173" t="s">
        <v>709</v>
      </c>
      <c r="D337" s="173" t="s">
        <v>134</v>
      </c>
      <c r="E337" s="174" t="s">
        <v>710</v>
      </c>
      <c r="F337" s="175" t="s">
        <v>711</v>
      </c>
      <c r="G337" s="176" t="s">
        <v>137</v>
      </c>
      <c r="H337" s="177">
        <v>7</v>
      </c>
      <c r="I337" s="178"/>
      <c r="J337" s="179">
        <f t="shared" si="20"/>
        <v>0</v>
      </c>
      <c r="K337" s="175" t="s">
        <v>138</v>
      </c>
      <c r="L337" s="39"/>
      <c r="M337" s="180" t="s">
        <v>19</v>
      </c>
      <c r="N337" s="181" t="s">
        <v>46</v>
      </c>
      <c r="O337" s="64"/>
      <c r="P337" s="182">
        <f t="shared" si="21"/>
        <v>0</v>
      </c>
      <c r="Q337" s="182">
        <v>1.2E-4</v>
      </c>
      <c r="R337" s="182">
        <f t="shared" si="22"/>
        <v>8.4000000000000003E-4</v>
      </c>
      <c r="S337" s="182">
        <v>0</v>
      </c>
      <c r="T337" s="183">
        <f t="shared" si="23"/>
        <v>0</v>
      </c>
      <c r="U337" s="34"/>
      <c r="V337" s="34"/>
      <c r="W337" s="34"/>
      <c r="X337" s="34"/>
      <c r="Y337" s="34"/>
      <c r="Z337" s="34"/>
      <c r="AA337" s="34"/>
      <c r="AB337" s="34"/>
      <c r="AC337" s="34"/>
      <c r="AD337" s="34"/>
      <c r="AE337" s="34"/>
      <c r="AR337" s="184" t="s">
        <v>217</v>
      </c>
      <c r="AT337" s="184" t="s">
        <v>134</v>
      </c>
      <c r="AU337" s="184" t="s">
        <v>86</v>
      </c>
      <c r="AY337" s="17" t="s">
        <v>131</v>
      </c>
      <c r="BE337" s="185">
        <f t="shared" si="24"/>
        <v>0</v>
      </c>
      <c r="BF337" s="185">
        <f t="shared" si="25"/>
        <v>0</v>
      </c>
      <c r="BG337" s="185">
        <f t="shared" si="26"/>
        <v>0</v>
      </c>
      <c r="BH337" s="185">
        <f t="shared" si="27"/>
        <v>0</v>
      </c>
      <c r="BI337" s="185">
        <f t="shared" si="28"/>
        <v>0</v>
      </c>
      <c r="BJ337" s="17" t="s">
        <v>83</v>
      </c>
      <c r="BK337" s="185">
        <f t="shared" si="29"/>
        <v>0</v>
      </c>
      <c r="BL337" s="17" t="s">
        <v>217</v>
      </c>
      <c r="BM337" s="184" t="s">
        <v>712</v>
      </c>
    </row>
    <row r="338" spans="1:65" s="2" customFormat="1" ht="14.4" customHeight="1">
      <c r="A338" s="34"/>
      <c r="B338" s="35"/>
      <c r="C338" s="173" t="s">
        <v>713</v>
      </c>
      <c r="D338" s="173" t="s">
        <v>134</v>
      </c>
      <c r="E338" s="174" t="s">
        <v>714</v>
      </c>
      <c r="F338" s="175" t="s">
        <v>715</v>
      </c>
      <c r="G338" s="176" t="s">
        <v>137</v>
      </c>
      <c r="H338" s="177">
        <v>7</v>
      </c>
      <c r="I338" s="178"/>
      <c r="J338" s="179">
        <f t="shared" si="20"/>
        <v>0</v>
      </c>
      <c r="K338" s="175" t="s">
        <v>138</v>
      </c>
      <c r="L338" s="39"/>
      <c r="M338" s="180" t="s">
        <v>19</v>
      </c>
      <c r="N338" s="181" t="s">
        <v>46</v>
      </c>
      <c r="O338" s="64"/>
      <c r="P338" s="182">
        <f t="shared" si="21"/>
        <v>0</v>
      </c>
      <c r="Q338" s="182">
        <v>1.2E-4</v>
      </c>
      <c r="R338" s="182">
        <f t="shared" si="22"/>
        <v>8.4000000000000003E-4</v>
      </c>
      <c r="S338" s="182">
        <v>0</v>
      </c>
      <c r="T338" s="183">
        <f t="shared" si="23"/>
        <v>0</v>
      </c>
      <c r="U338" s="34"/>
      <c r="V338" s="34"/>
      <c r="W338" s="34"/>
      <c r="X338" s="34"/>
      <c r="Y338" s="34"/>
      <c r="Z338" s="34"/>
      <c r="AA338" s="34"/>
      <c r="AB338" s="34"/>
      <c r="AC338" s="34"/>
      <c r="AD338" s="34"/>
      <c r="AE338" s="34"/>
      <c r="AR338" s="184" t="s">
        <v>217</v>
      </c>
      <c r="AT338" s="184" t="s">
        <v>134</v>
      </c>
      <c r="AU338" s="184" t="s">
        <v>86</v>
      </c>
      <c r="AY338" s="17" t="s">
        <v>131</v>
      </c>
      <c r="BE338" s="185">
        <f t="shared" si="24"/>
        <v>0</v>
      </c>
      <c r="BF338" s="185">
        <f t="shared" si="25"/>
        <v>0</v>
      </c>
      <c r="BG338" s="185">
        <f t="shared" si="26"/>
        <v>0</v>
      </c>
      <c r="BH338" s="185">
        <f t="shared" si="27"/>
        <v>0</v>
      </c>
      <c r="BI338" s="185">
        <f t="shared" si="28"/>
        <v>0</v>
      </c>
      <c r="BJ338" s="17" t="s">
        <v>83</v>
      </c>
      <c r="BK338" s="185">
        <f t="shared" si="29"/>
        <v>0</v>
      </c>
      <c r="BL338" s="17" t="s">
        <v>217</v>
      </c>
      <c r="BM338" s="184" t="s">
        <v>716</v>
      </c>
    </row>
    <row r="339" spans="1:65" s="2" customFormat="1" ht="14.4" customHeight="1">
      <c r="A339" s="34"/>
      <c r="B339" s="35"/>
      <c r="C339" s="173" t="s">
        <v>717</v>
      </c>
      <c r="D339" s="173" t="s">
        <v>134</v>
      </c>
      <c r="E339" s="174" t="s">
        <v>718</v>
      </c>
      <c r="F339" s="175" t="s">
        <v>719</v>
      </c>
      <c r="G339" s="176" t="s">
        <v>137</v>
      </c>
      <c r="H339" s="177">
        <v>7</v>
      </c>
      <c r="I339" s="178"/>
      <c r="J339" s="179">
        <f t="shared" si="20"/>
        <v>0</v>
      </c>
      <c r="K339" s="175" t="s">
        <v>138</v>
      </c>
      <c r="L339" s="39"/>
      <c r="M339" s="180" t="s">
        <v>19</v>
      </c>
      <c r="N339" s="181" t="s">
        <v>46</v>
      </c>
      <c r="O339" s="64"/>
      <c r="P339" s="182">
        <f t="shared" si="21"/>
        <v>0</v>
      </c>
      <c r="Q339" s="182">
        <v>3.0000000000000001E-5</v>
      </c>
      <c r="R339" s="182">
        <f t="shared" si="22"/>
        <v>2.1000000000000001E-4</v>
      </c>
      <c r="S339" s="182">
        <v>0</v>
      </c>
      <c r="T339" s="183">
        <f t="shared" si="23"/>
        <v>0</v>
      </c>
      <c r="U339" s="34"/>
      <c r="V339" s="34"/>
      <c r="W339" s="34"/>
      <c r="X339" s="34"/>
      <c r="Y339" s="34"/>
      <c r="Z339" s="34"/>
      <c r="AA339" s="34"/>
      <c r="AB339" s="34"/>
      <c r="AC339" s="34"/>
      <c r="AD339" s="34"/>
      <c r="AE339" s="34"/>
      <c r="AR339" s="184" t="s">
        <v>217</v>
      </c>
      <c r="AT339" s="184" t="s">
        <v>134</v>
      </c>
      <c r="AU339" s="184" t="s">
        <v>86</v>
      </c>
      <c r="AY339" s="17" t="s">
        <v>131</v>
      </c>
      <c r="BE339" s="185">
        <f t="shared" si="24"/>
        <v>0</v>
      </c>
      <c r="BF339" s="185">
        <f t="shared" si="25"/>
        <v>0</v>
      </c>
      <c r="BG339" s="185">
        <f t="shared" si="26"/>
        <v>0</v>
      </c>
      <c r="BH339" s="185">
        <f t="shared" si="27"/>
        <v>0</v>
      </c>
      <c r="BI339" s="185">
        <f t="shared" si="28"/>
        <v>0</v>
      </c>
      <c r="BJ339" s="17" t="s">
        <v>83</v>
      </c>
      <c r="BK339" s="185">
        <f t="shared" si="29"/>
        <v>0</v>
      </c>
      <c r="BL339" s="17" t="s">
        <v>217</v>
      </c>
      <c r="BM339" s="184" t="s">
        <v>720</v>
      </c>
    </row>
    <row r="340" spans="1:65" s="2" customFormat="1" ht="14.4" customHeight="1">
      <c r="A340" s="34"/>
      <c r="B340" s="35"/>
      <c r="C340" s="173" t="s">
        <v>721</v>
      </c>
      <c r="D340" s="173" t="s">
        <v>134</v>
      </c>
      <c r="E340" s="174" t="s">
        <v>722</v>
      </c>
      <c r="F340" s="175" t="s">
        <v>723</v>
      </c>
      <c r="G340" s="176" t="s">
        <v>137</v>
      </c>
      <c r="H340" s="177">
        <v>8</v>
      </c>
      <c r="I340" s="178"/>
      <c r="J340" s="179">
        <f t="shared" si="20"/>
        <v>0</v>
      </c>
      <c r="K340" s="175" t="s">
        <v>138</v>
      </c>
      <c r="L340" s="39"/>
      <c r="M340" s="180" t="s">
        <v>19</v>
      </c>
      <c r="N340" s="181" t="s">
        <v>46</v>
      </c>
      <c r="O340" s="64"/>
      <c r="P340" s="182">
        <f t="shared" si="21"/>
        <v>0</v>
      </c>
      <c r="Q340" s="182">
        <v>2.3000000000000001E-4</v>
      </c>
      <c r="R340" s="182">
        <f t="shared" si="22"/>
        <v>1.8400000000000001E-3</v>
      </c>
      <c r="S340" s="182">
        <v>0</v>
      </c>
      <c r="T340" s="183">
        <f t="shared" si="23"/>
        <v>0</v>
      </c>
      <c r="U340" s="34"/>
      <c r="V340" s="34"/>
      <c r="W340" s="34"/>
      <c r="X340" s="34"/>
      <c r="Y340" s="34"/>
      <c r="Z340" s="34"/>
      <c r="AA340" s="34"/>
      <c r="AB340" s="34"/>
      <c r="AC340" s="34"/>
      <c r="AD340" s="34"/>
      <c r="AE340" s="34"/>
      <c r="AR340" s="184" t="s">
        <v>217</v>
      </c>
      <c r="AT340" s="184" t="s">
        <v>134</v>
      </c>
      <c r="AU340" s="184" t="s">
        <v>86</v>
      </c>
      <c r="AY340" s="17" t="s">
        <v>131</v>
      </c>
      <c r="BE340" s="185">
        <f t="shared" si="24"/>
        <v>0</v>
      </c>
      <c r="BF340" s="185">
        <f t="shared" si="25"/>
        <v>0</v>
      </c>
      <c r="BG340" s="185">
        <f t="shared" si="26"/>
        <v>0</v>
      </c>
      <c r="BH340" s="185">
        <f t="shared" si="27"/>
        <v>0</v>
      </c>
      <c r="BI340" s="185">
        <f t="shared" si="28"/>
        <v>0</v>
      </c>
      <c r="BJ340" s="17" t="s">
        <v>83</v>
      </c>
      <c r="BK340" s="185">
        <f t="shared" si="29"/>
        <v>0</v>
      </c>
      <c r="BL340" s="17" t="s">
        <v>217</v>
      </c>
      <c r="BM340" s="184" t="s">
        <v>724</v>
      </c>
    </row>
    <row r="341" spans="1:65" s="2" customFormat="1" ht="24.15" customHeight="1">
      <c r="A341" s="34"/>
      <c r="B341" s="35"/>
      <c r="C341" s="173" t="s">
        <v>725</v>
      </c>
      <c r="D341" s="173" t="s">
        <v>134</v>
      </c>
      <c r="E341" s="174" t="s">
        <v>726</v>
      </c>
      <c r="F341" s="175" t="s">
        <v>727</v>
      </c>
      <c r="G341" s="176" t="s">
        <v>196</v>
      </c>
      <c r="H341" s="177">
        <v>15.5</v>
      </c>
      <c r="I341" s="178"/>
      <c r="J341" s="179">
        <f t="shared" si="20"/>
        <v>0</v>
      </c>
      <c r="K341" s="175" t="s">
        <v>138</v>
      </c>
      <c r="L341" s="39"/>
      <c r="M341" s="180" t="s">
        <v>19</v>
      </c>
      <c r="N341" s="181" t="s">
        <v>46</v>
      </c>
      <c r="O341" s="64"/>
      <c r="P341" s="182">
        <f t="shared" si="21"/>
        <v>0</v>
      </c>
      <c r="Q341" s="182">
        <v>2.0000000000000002E-5</v>
      </c>
      <c r="R341" s="182">
        <f t="shared" si="22"/>
        <v>3.1E-4</v>
      </c>
      <c r="S341" s="182">
        <v>0</v>
      </c>
      <c r="T341" s="183">
        <f t="shared" si="23"/>
        <v>0</v>
      </c>
      <c r="U341" s="34"/>
      <c r="V341" s="34"/>
      <c r="W341" s="34"/>
      <c r="X341" s="34"/>
      <c r="Y341" s="34"/>
      <c r="Z341" s="34"/>
      <c r="AA341" s="34"/>
      <c r="AB341" s="34"/>
      <c r="AC341" s="34"/>
      <c r="AD341" s="34"/>
      <c r="AE341" s="34"/>
      <c r="AR341" s="184" t="s">
        <v>217</v>
      </c>
      <c r="AT341" s="184" t="s">
        <v>134</v>
      </c>
      <c r="AU341" s="184" t="s">
        <v>86</v>
      </c>
      <c r="AY341" s="17" t="s">
        <v>131</v>
      </c>
      <c r="BE341" s="185">
        <f t="shared" si="24"/>
        <v>0</v>
      </c>
      <c r="BF341" s="185">
        <f t="shared" si="25"/>
        <v>0</v>
      </c>
      <c r="BG341" s="185">
        <f t="shared" si="26"/>
        <v>0</v>
      </c>
      <c r="BH341" s="185">
        <f t="shared" si="27"/>
        <v>0</v>
      </c>
      <c r="BI341" s="185">
        <f t="shared" si="28"/>
        <v>0</v>
      </c>
      <c r="BJ341" s="17" t="s">
        <v>83</v>
      </c>
      <c r="BK341" s="185">
        <f t="shared" si="29"/>
        <v>0</v>
      </c>
      <c r="BL341" s="17" t="s">
        <v>217</v>
      </c>
      <c r="BM341" s="184" t="s">
        <v>728</v>
      </c>
    </row>
    <row r="342" spans="1:65" s="2" customFormat="1" ht="14.4" customHeight="1">
      <c r="A342" s="34"/>
      <c r="B342" s="35"/>
      <c r="C342" s="173" t="s">
        <v>729</v>
      </c>
      <c r="D342" s="173" t="s">
        <v>134</v>
      </c>
      <c r="E342" s="174" t="s">
        <v>730</v>
      </c>
      <c r="F342" s="175" t="s">
        <v>731</v>
      </c>
      <c r="G342" s="176" t="s">
        <v>137</v>
      </c>
      <c r="H342" s="177">
        <v>8</v>
      </c>
      <c r="I342" s="178"/>
      <c r="J342" s="179">
        <f t="shared" si="20"/>
        <v>0</v>
      </c>
      <c r="K342" s="175" t="s">
        <v>138</v>
      </c>
      <c r="L342" s="39"/>
      <c r="M342" s="180" t="s">
        <v>19</v>
      </c>
      <c r="N342" s="181" t="s">
        <v>46</v>
      </c>
      <c r="O342" s="64"/>
      <c r="P342" s="182">
        <f t="shared" si="21"/>
        <v>0</v>
      </c>
      <c r="Q342" s="182">
        <v>0</v>
      </c>
      <c r="R342" s="182">
        <f t="shared" si="22"/>
        <v>0</v>
      </c>
      <c r="S342" s="182">
        <v>0</v>
      </c>
      <c r="T342" s="183">
        <f t="shared" si="23"/>
        <v>0</v>
      </c>
      <c r="U342" s="34"/>
      <c r="V342" s="34"/>
      <c r="W342" s="34"/>
      <c r="X342" s="34"/>
      <c r="Y342" s="34"/>
      <c r="Z342" s="34"/>
      <c r="AA342" s="34"/>
      <c r="AB342" s="34"/>
      <c r="AC342" s="34"/>
      <c r="AD342" s="34"/>
      <c r="AE342" s="34"/>
      <c r="AR342" s="184" t="s">
        <v>217</v>
      </c>
      <c r="AT342" s="184" t="s">
        <v>134</v>
      </c>
      <c r="AU342" s="184" t="s">
        <v>86</v>
      </c>
      <c r="AY342" s="17" t="s">
        <v>131</v>
      </c>
      <c r="BE342" s="185">
        <f t="shared" si="24"/>
        <v>0</v>
      </c>
      <c r="BF342" s="185">
        <f t="shared" si="25"/>
        <v>0</v>
      </c>
      <c r="BG342" s="185">
        <f t="shared" si="26"/>
        <v>0</v>
      </c>
      <c r="BH342" s="185">
        <f t="shared" si="27"/>
        <v>0</v>
      </c>
      <c r="BI342" s="185">
        <f t="shared" si="28"/>
        <v>0</v>
      </c>
      <c r="BJ342" s="17" t="s">
        <v>83</v>
      </c>
      <c r="BK342" s="185">
        <f t="shared" si="29"/>
        <v>0</v>
      </c>
      <c r="BL342" s="17" t="s">
        <v>217</v>
      </c>
      <c r="BM342" s="184" t="s">
        <v>732</v>
      </c>
    </row>
    <row r="343" spans="1:65" s="2" customFormat="1" ht="14.4" customHeight="1">
      <c r="A343" s="34"/>
      <c r="B343" s="35"/>
      <c r="C343" s="173" t="s">
        <v>733</v>
      </c>
      <c r="D343" s="173" t="s">
        <v>134</v>
      </c>
      <c r="E343" s="174" t="s">
        <v>734</v>
      </c>
      <c r="F343" s="175" t="s">
        <v>735</v>
      </c>
      <c r="G343" s="176" t="s">
        <v>196</v>
      </c>
      <c r="H343" s="177">
        <v>15.5</v>
      </c>
      <c r="I343" s="178"/>
      <c r="J343" s="179">
        <f t="shared" si="20"/>
        <v>0</v>
      </c>
      <c r="K343" s="175" t="s">
        <v>138</v>
      </c>
      <c r="L343" s="39"/>
      <c r="M343" s="180" t="s">
        <v>19</v>
      </c>
      <c r="N343" s="181" t="s">
        <v>46</v>
      </c>
      <c r="O343" s="64"/>
      <c r="P343" s="182">
        <f t="shared" si="21"/>
        <v>0</v>
      </c>
      <c r="Q343" s="182">
        <v>0</v>
      </c>
      <c r="R343" s="182">
        <f t="shared" si="22"/>
        <v>0</v>
      </c>
      <c r="S343" s="182">
        <v>0</v>
      </c>
      <c r="T343" s="183">
        <f t="shared" si="23"/>
        <v>0</v>
      </c>
      <c r="U343" s="34"/>
      <c r="V343" s="34"/>
      <c r="W343" s="34"/>
      <c r="X343" s="34"/>
      <c r="Y343" s="34"/>
      <c r="Z343" s="34"/>
      <c r="AA343" s="34"/>
      <c r="AB343" s="34"/>
      <c r="AC343" s="34"/>
      <c r="AD343" s="34"/>
      <c r="AE343" s="34"/>
      <c r="AR343" s="184" t="s">
        <v>217</v>
      </c>
      <c r="AT343" s="184" t="s">
        <v>134</v>
      </c>
      <c r="AU343" s="184" t="s">
        <v>86</v>
      </c>
      <c r="AY343" s="17" t="s">
        <v>131</v>
      </c>
      <c r="BE343" s="185">
        <f t="shared" si="24"/>
        <v>0</v>
      </c>
      <c r="BF343" s="185">
        <f t="shared" si="25"/>
        <v>0</v>
      </c>
      <c r="BG343" s="185">
        <f t="shared" si="26"/>
        <v>0</v>
      </c>
      <c r="BH343" s="185">
        <f t="shared" si="27"/>
        <v>0</v>
      </c>
      <c r="BI343" s="185">
        <f t="shared" si="28"/>
        <v>0</v>
      </c>
      <c r="BJ343" s="17" t="s">
        <v>83</v>
      </c>
      <c r="BK343" s="185">
        <f t="shared" si="29"/>
        <v>0</v>
      </c>
      <c r="BL343" s="17" t="s">
        <v>217</v>
      </c>
      <c r="BM343" s="184" t="s">
        <v>736</v>
      </c>
    </row>
    <row r="344" spans="1:65" s="2" customFormat="1" ht="14.4" customHeight="1">
      <c r="A344" s="34"/>
      <c r="B344" s="35"/>
      <c r="C344" s="173" t="s">
        <v>737</v>
      </c>
      <c r="D344" s="173" t="s">
        <v>134</v>
      </c>
      <c r="E344" s="174" t="s">
        <v>738</v>
      </c>
      <c r="F344" s="175" t="s">
        <v>739</v>
      </c>
      <c r="G344" s="176" t="s">
        <v>137</v>
      </c>
      <c r="H344" s="177">
        <v>8</v>
      </c>
      <c r="I344" s="178"/>
      <c r="J344" s="179">
        <f t="shared" si="20"/>
        <v>0</v>
      </c>
      <c r="K344" s="175" t="s">
        <v>138</v>
      </c>
      <c r="L344" s="39"/>
      <c r="M344" s="180" t="s">
        <v>19</v>
      </c>
      <c r="N344" s="181" t="s">
        <v>46</v>
      </c>
      <c r="O344" s="64"/>
      <c r="P344" s="182">
        <f t="shared" si="21"/>
        <v>0</v>
      </c>
      <c r="Q344" s="182">
        <v>1.6000000000000001E-4</v>
      </c>
      <c r="R344" s="182">
        <f t="shared" si="22"/>
        <v>1.2800000000000001E-3</v>
      </c>
      <c r="S344" s="182">
        <v>0</v>
      </c>
      <c r="T344" s="183">
        <f t="shared" si="23"/>
        <v>0</v>
      </c>
      <c r="U344" s="34"/>
      <c r="V344" s="34"/>
      <c r="W344" s="34"/>
      <c r="X344" s="34"/>
      <c r="Y344" s="34"/>
      <c r="Z344" s="34"/>
      <c r="AA344" s="34"/>
      <c r="AB344" s="34"/>
      <c r="AC344" s="34"/>
      <c r="AD344" s="34"/>
      <c r="AE344" s="34"/>
      <c r="AR344" s="184" t="s">
        <v>217</v>
      </c>
      <c r="AT344" s="184" t="s">
        <v>134</v>
      </c>
      <c r="AU344" s="184" t="s">
        <v>86</v>
      </c>
      <c r="AY344" s="17" t="s">
        <v>131</v>
      </c>
      <c r="BE344" s="185">
        <f t="shared" si="24"/>
        <v>0</v>
      </c>
      <c r="BF344" s="185">
        <f t="shared" si="25"/>
        <v>0</v>
      </c>
      <c r="BG344" s="185">
        <f t="shared" si="26"/>
        <v>0</v>
      </c>
      <c r="BH344" s="185">
        <f t="shared" si="27"/>
        <v>0</v>
      </c>
      <c r="BI344" s="185">
        <f t="shared" si="28"/>
        <v>0</v>
      </c>
      <c r="BJ344" s="17" t="s">
        <v>83</v>
      </c>
      <c r="BK344" s="185">
        <f t="shared" si="29"/>
        <v>0</v>
      </c>
      <c r="BL344" s="17" t="s">
        <v>217</v>
      </c>
      <c r="BM344" s="184" t="s">
        <v>740</v>
      </c>
    </row>
    <row r="345" spans="1:65" s="2" customFormat="1" ht="14.4" customHeight="1">
      <c r="A345" s="34"/>
      <c r="B345" s="35"/>
      <c r="C345" s="173" t="s">
        <v>741</v>
      </c>
      <c r="D345" s="173" t="s">
        <v>134</v>
      </c>
      <c r="E345" s="174" t="s">
        <v>742</v>
      </c>
      <c r="F345" s="175" t="s">
        <v>743</v>
      </c>
      <c r="G345" s="176" t="s">
        <v>196</v>
      </c>
      <c r="H345" s="177">
        <v>15.5</v>
      </c>
      <c r="I345" s="178"/>
      <c r="J345" s="179">
        <f t="shared" si="20"/>
        <v>0</v>
      </c>
      <c r="K345" s="175" t="s">
        <v>138</v>
      </c>
      <c r="L345" s="39"/>
      <c r="M345" s="180" t="s">
        <v>19</v>
      </c>
      <c r="N345" s="181" t="s">
        <v>46</v>
      </c>
      <c r="O345" s="64"/>
      <c r="P345" s="182">
        <f t="shared" si="21"/>
        <v>0</v>
      </c>
      <c r="Q345" s="182">
        <v>2.0000000000000002E-5</v>
      </c>
      <c r="R345" s="182">
        <f t="shared" si="22"/>
        <v>3.1E-4</v>
      </c>
      <c r="S345" s="182">
        <v>0</v>
      </c>
      <c r="T345" s="183">
        <f t="shared" si="23"/>
        <v>0</v>
      </c>
      <c r="U345" s="34"/>
      <c r="V345" s="34"/>
      <c r="W345" s="34"/>
      <c r="X345" s="34"/>
      <c r="Y345" s="34"/>
      <c r="Z345" s="34"/>
      <c r="AA345" s="34"/>
      <c r="AB345" s="34"/>
      <c r="AC345" s="34"/>
      <c r="AD345" s="34"/>
      <c r="AE345" s="34"/>
      <c r="AR345" s="184" t="s">
        <v>217</v>
      </c>
      <c r="AT345" s="184" t="s">
        <v>134</v>
      </c>
      <c r="AU345" s="184" t="s">
        <v>86</v>
      </c>
      <c r="AY345" s="17" t="s">
        <v>131</v>
      </c>
      <c r="BE345" s="185">
        <f t="shared" si="24"/>
        <v>0</v>
      </c>
      <c r="BF345" s="185">
        <f t="shared" si="25"/>
        <v>0</v>
      </c>
      <c r="BG345" s="185">
        <f t="shared" si="26"/>
        <v>0</v>
      </c>
      <c r="BH345" s="185">
        <f t="shared" si="27"/>
        <v>0</v>
      </c>
      <c r="BI345" s="185">
        <f t="shared" si="28"/>
        <v>0</v>
      </c>
      <c r="BJ345" s="17" t="s">
        <v>83</v>
      </c>
      <c r="BK345" s="185">
        <f t="shared" si="29"/>
        <v>0</v>
      </c>
      <c r="BL345" s="17" t="s">
        <v>217</v>
      </c>
      <c r="BM345" s="184" t="s">
        <v>744</v>
      </c>
    </row>
    <row r="346" spans="1:65" s="2" customFormat="1" ht="14.4" customHeight="1">
      <c r="A346" s="34"/>
      <c r="B346" s="35"/>
      <c r="C346" s="173" t="s">
        <v>745</v>
      </c>
      <c r="D346" s="173" t="s">
        <v>134</v>
      </c>
      <c r="E346" s="174" t="s">
        <v>746</v>
      </c>
      <c r="F346" s="175" t="s">
        <v>747</v>
      </c>
      <c r="G346" s="176" t="s">
        <v>196</v>
      </c>
      <c r="H346" s="177">
        <v>15.5</v>
      </c>
      <c r="I346" s="178"/>
      <c r="J346" s="179">
        <f t="shared" si="20"/>
        <v>0</v>
      </c>
      <c r="K346" s="175" t="s">
        <v>138</v>
      </c>
      <c r="L346" s="39"/>
      <c r="M346" s="180" t="s">
        <v>19</v>
      </c>
      <c r="N346" s="181" t="s">
        <v>46</v>
      </c>
      <c r="O346" s="64"/>
      <c r="P346" s="182">
        <f t="shared" si="21"/>
        <v>0</v>
      </c>
      <c r="Q346" s="182">
        <v>6.0000000000000002E-5</v>
      </c>
      <c r="R346" s="182">
        <f t="shared" si="22"/>
        <v>9.3000000000000005E-4</v>
      </c>
      <c r="S346" s="182">
        <v>0</v>
      </c>
      <c r="T346" s="183">
        <f t="shared" si="23"/>
        <v>0</v>
      </c>
      <c r="U346" s="34"/>
      <c r="V346" s="34"/>
      <c r="W346" s="34"/>
      <c r="X346" s="34"/>
      <c r="Y346" s="34"/>
      <c r="Z346" s="34"/>
      <c r="AA346" s="34"/>
      <c r="AB346" s="34"/>
      <c r="AC346" s="34"/>
      <c r="AD346" s="34"/>
      <c r="AE346" s="34"/>
      <c r="AR346" s="184" t="s">
        <v>217</v>
      </c>
      <c r="AT346" s="184" t="s">
        <v>134</v>
      </c>
      <c r="AU346" s="184" t="s">
        <v>86</v>
      </c>
      <c r="AY346" s="17" t="s">
        <v>131</v>
      </c>
      <c r="BE346" s="185">
        <f t="shared" si="24"/>
        <v>0</v>
      </c>
      <c r="BF346" s="185">
        <f t="shared" si="25"/>
        <v>0</v>
      </c>
      <c r="BG346" s="185">
        <f t="shared" si="26"/>
        <v>0</v>
      </c>
      <c r="BH346" s="185">
        <f t="shared" si="27"/>
        <v>0</v>
      </c>
      <c r="BI346" s="185">
        <f t="shared" si="28"/>
        <v>0</v>
      </c>
      <c r="BJ346" s="17" t="s">
        <v>83</v>
      </c>
      <c r="BK346" s="185">
        <f t="shared" si="29"/>
        <v>0</v>
      </c>
      <c r="BL346" s="17" t="s">
        <v>217</v>
      </c>
      <c r="BM346" s="184" t="s">
        <v>748</v>
      </c>
    </row>
    <row r="347" spans="1:65" s="2" customFormat="1" ht="14.4" customHeight="1">
      <c r="A347" s="34"/>
      <c r="B347" s="35"/>
      <c r="C347" s="173" t="s">
        <v>749</v>
      </c>
      <c r="D347" s="173" t="s">
        <v>134</v>
      </c>
      <c r="E347" s="174" t="s">
        <v>750</v>
      </c>
      <c r="F347" s="175" t="s">
        <v>751</v>
      </c>
      <c r="G347" s="176" t="s">
        <v>137</v>
      </c>
      <c r="H347" s="177">
        <v>8</v>
      </c>
      <c r="I347" s="178"/>
      <c r="J347" s="179">
        <f t="shared" si="20"/>
        <v>0</v>
      </c>
      <c r="K347" s="175" t="s">
        <v>138</v>
      </c>
      <c r="L347" s="39"/>
      <c r="M347" s="180" t="s">
        <v>19</v>
      </c>
      <c r="N347" s="181" t="s">
        <v>46</v>
      </c>
      <c r="O347" s="64"/>
      <c r="P347" s="182">
        <f t="shared" si="21"/>
        <v>0</v>
      </c>
      <c r="Q347" s="182">
        <v>3.1E-4</v>
      </c>
      <c r="R347" s="182">
        <f t="shared" si="22"/>
        <v>2.48E-3</v>
      </c>
      <c r="S347" s="182">
        <v>0</v>
      </c>
      <c r="T347" s="183">
        <f t="shared" si="23"/>
        <v>0</v>
      </c>
      <c r="U347" s="34"/>
      <c r="V347" s="34"/>
      <c r="W347" s="34"/>
      <c r="X347" s="34"/>
      <c r="Y347" s="34"/>
      <c r="Z347" s="34"/>
      <c r="AA347" s="34"/>
      <c r="AB347" s="34"/>
      <c r="AC347" s="34"/>
      <c r="AD347" s="34"/>
      <c r="AE347" s="34"/>
      <c r="AR347" s="184" t="s">
        <v>217</v>
      </c>
      <c r="AT347" s="184" t="s">
        <v>134</v>
      </c>
      <c r="AU347" s="184" t="s">
        <v>86</v>
      </c>
      <c r="AY347" s="17" t="s">
        <v>131</v>
      </c>
      <c r="BE347" s="185">
        <f t="shared" si="24"/>
        <v>0</v>
      </c>
      <c r="BF347" s="185">
        <f t="shared" si="25"/>
        <v>0</v>
      </c>
      <c r="BG347" s="185">
        <f t="shared" si="26"/>
        <v>0</v>
      </c>
      <c r="BH347" s="185">
        <f t="shared" si="27"/>
        <v>0</v>
      </c>
      <c r="BI347" s="185">
        <f t="shared" si="28"/>
        <v>0</v>
      </c>
      <c r="BJ347" s="17" t="s">
        <v>83</v>
      </c>
      <c r="BK347" s="185">
        <f t="shared" si="29"/>
        <v>0</v>
      </c>
      <c r="BL347" s="17" t="s">
        <v>217</v>
      </c>
      <c r="BM347" s="184" t="s">
        <v>752</v>
      </c>
    </row>
    <row r="348" spans="1:65" s="2" customFormat="1" ht="14.4" customHeight="1">
      <c r="A348" s="34"/>
      <c r="B348" s="35"/>
      <c r="C348" s="173" t="s">
        <v>753</v>
      </c>
      <c r="D348" s="173" t="s">
        <v>134</v>
      </c>
      <c r="E348" s="174" t="s">
        <v>754</v>
      </c>
      <c r="F348" s="175" t="s">
        <v>755</v>
      </c>
      <c r="G348" s="176" t="s">
        <v>196</v>
      </c>
      <c r="H348" s="177">
        <v>15.5</v>
      </c>
      <c r="I348" s="178"/>
      <c r="J348" s="179">
        <f t="shared" si="20"/>
        <v>0</v>
      </c>
      <c r="K348" s="175" t="s">
        <v>138</v>
      </c>
      <c r="L348" s="39"/>
      <c r="M348" s="180" t="s">
        <v>19</v>
      </c>
      <c r="N348" s="181" t="s">
        <v>46</v>
      </c>
      <c r="O348" s="64"/>
      <c r="P348" s="182">
        <f t="shared" si="21"/>
        <v>0</v>
      </c>
      <c r="Q348" s="182">
        <v>3.0000000000000001E-5</v>
      </c>
      <c r="R348" s="182">
        <f t="shared" si="22"/>
        <v>4.6500000000000003E-4</v>
      </c>
      <c r="S348" s="182">
        <v>0</v>
      </c>
      <c r="T348" s="183">
        <f t="shared" si="23"/>
        <v>0</v>
      </c>
      <c r="U348" s="34"/>
      <c r="V348" s="34"/>
      <c r="W348" s="34"/>
      <c r="X348" s="34"/>
      <c r="Y348" s="34"/>
      <c r="Z348" s="34"/>
      <c r="AA348" s="34"/>
      <c r="AB348" s="34"/>
      <c r="AC348" s="34"/>
      <c r="AD348" s="34"/>
      <c r="AE348" s="34"/>
      <c r="AR348" s="184" t="s">
        <v>217</v>
      </c>
      <c r="AT348" s="184" t="s">
        <v>134</v>
      </c>
      <c r="AU348" s="184" t="s">
        <v>86</v>
      </c>
      <c r="AY348" s="17" t="s">
        <v>131</v>
      </c>
      <c r="BE348" s="185">
        <f t="shared" si="24"/>
        <v>0</v>
      </c>
      <c r="BF348" s="185">
        <f t="shared" si="25"/>
        <v>0</v>
      </c>
      <c r="BG348" s="185">
        <f t="shared" si="26"/>
        <v>0</v>
      </c>
      <c r="BH348" s="185">
        <f t="shared" si="27"/>
        <v>0</v>
      </c>
      <c r="BI348" s="185">
        <f t="shared" si="28"/>
        <v>0</v>
      </c>
      <c r="BJ348" s="17" t="s">
        <v>83</v>
      </c>
      <c r="BK348" s="185">
        <f t="shared" si="29"/>
        <v>0</v>
      </c>
      <c r="BL348" s="17" t="s">
        <v>217</v>
      </c>
      <c r="BM348" s="184" t="s">
        <v>756</v>
      </c>
    </row>
    <row r="349" spans="1:65" s="12" customFormat="1" ht="22.8" customHeight="1">
      <c r="B349" s="157"/>
      <c r="C349" s="158"/>
      <c r="D349" s="159" t="s">
        <v>74</v>
      </c>
      <c r="E349" s="171" t="s">
        <v>757</v>
      </c>
      <c r="F349" s="171" t="s">
        <v>758</v>
      </c>
      <c r="G349" s="158"/>
      <c r="H349" s="158"/>
      <c r="I349" s="161"/>
      <c r="J349" s="172">
        <f>BK349</f>
        <v>0</v>
      </c>
      <c r="K349" s="158"/>
      <c r="L349" s="163"/>
      <c r="M349" s="164"/>
      <c r="N349" s="165"/>
      <c r="O349" s="165"/>
      <c r="P349" s="166">
        <f>SUM(P350:P376)</f>
        <v>0</v>
      </c>
      <c r="Q349" s="165"/>
      <c r="R349" s="166">
        <f>SUM(R350:R376)</f>
        <v>6.946107E-2</v>
      </c>
      <c r="S349" s="165"/>
      <c r="T349" s="167">
        <f>SUM(T350:T376)</f>
        <v>5.8131199999999997E-3</v>
      </c>
      <c r="AR349" s="168" t="s">
        <v>86</v>
      </c>
      <c r="AT349" s="169" t="s">
        <v>74</v>
      </c>
      <c r="AU349" s="169" t="s">
        <v>83</v>
      </c>
      <c r="AY349" s="168" t="s">
        <v>131</v>
      </c>
      <c r="BK349" s="170">
        <f>SUM(BK350:BK376)</f>
        <v>0</v>
      </c>
    </row>
    <row r="350" spans="1:65" s="2" customFormat="1" ht="14.4" customHeight="1">
      <c r="A350" s="34"/>
      <c r="B350" s="35"/>
      <c r="C350" s="173" t="s">
        <v>759</v>
      </c>
      <c r="D350" s="173" t="s">
        <v>134</v>
      </c>
      <c r="E350" s="174" t="s">
        <v>760</v>
      </c>
      <c r="F350" s="175" t="s">
        <v>761</v>
      </c>
      <c r="G350" s="176" t="s">
        <v>137</v>
      </c>
      <c r="H350" s="177">
        <v>109.30800000000001</v>
      </c>
      <c r="I350" s="178"/>
      <c r="J350" s="179">
        <f>ROUND(I350*H350,2)</f>
        <v>0</v>
      </c>
      <c r="K350" s="175" t="s">
        <v>138</v>
      </c>
      <c r="L350" s="39"/>
      <c r="M350" s="180" t="s">
        <v>19</v>
      </c>
      <c r="N350" s="181" t="s">
        <v>46</v>
      </c>
      <c r="O350" s="64"/>
      <c r="P350" s="182">
        <f>O350*H350</f>
        <v>0</v>
      </c>
      <c r="Q350" s="182">
        <v>0</v>
      </c>
      <c r="R350" s="182">
        <f>Q350*H350</f>
        <v>0</v>
      </c>
      <c r="S350" s="182">
        <v>0</v>
      </c>
      <c r="T350" s="183">
        <f>S350*H350</f>
        <v>0</v>
      </c>
      <c r="U350" s="34"/>
      <c r="V350" s="34"/>
      <c r="W350" s="34"/>
      <c r="X350" s="34"/>
      <c r="Y350" s="34"/>
      <c r="Z350" s="34"/>
      <c r="AA350" s="34"/>
      <c r="AB350" s="34"/>
      <c r="AC350" s="34"/>
      <c r="AD350" s="34"/>
      <c r="AE350" s="34"/>
      <c r="AR350" s="184" t="s">
        <v>217</v>
      </c>
      <c r="AT350" s="184" t="s">
        <v>134</v>
      </c>
      <c r="AU350" s="184" t="s">
        <v>86</v>
      </c>
      <c r="AY350" s="17" t="s">
        <v>131</v>
      </c>
      <c r="BE350" s="185">
        <f>IF(N350="základní",J350,0)</f>
        <v>0</v>
      </c>
      <c r="BF350" s="185">
        <f>IF(N350="snížená",J350,0)</f>
        <v>0</v>
      </c>
      <c r="BG350" s="185">
        <f>IF(N350="zákl. přenesená",J350,0)</f>
        <v>0</v>
      </c>
      <c r="BH350" s="185">
        <f>IF(N350="sníž. přenesená",J350,0)</f>
        <v>0</v>
      </c>
      <c r="BI350" s="185">
        <f>IF(N350="nulová",J350,0)</f>
        <v>0</v>
      </c>
      <c r="BJ350" s="17" t="s">
        <v>83</v>
      </c>
      <c r="BK350" s="185">
        <f>ROUND(I350*H350,2)</f>
        <v>0</v>
      </c>
      <c r="BL350" s="17" t="s">
        <v>217</v>
      </c>
      <c r="BM350" s="184" t="s">
        <v>762</v>
      </c>
    </row>
    <row r="351" spans="1:65" s="2" customFormat="1" ht="14.4" customHeight="1">
      <c r="A351" s="34"/>
      <c r="B351" s="35"/>
      <c r="C351" s="173" t="s">
        <v>763</v>
      </c>
      <c r="D351" s="173" t="s">
        <v>134</v>
      </c>
      <c r="E351" s="174" t="s">
        <v>764</v>
      </c>
      <c r="F351" s="175" t="s">
        <v>765</v>
      </c>
      <c r="G351" s="176" t="s">
        <v>137</v>
      </c>
      <c r="H351" s="177">
        <v>18.751999999999999</v>
      </c>
      <c r="I351" s="178"/>
      <c r="J351" s="179">
        <f>ROUND(I351*H351,2)</f>
        <v>0</v>
      </c>
      <c r="K351" s="175" t="s">
        <v>138</v>
      </c>
      <c r="L351" s="39"/>
      <c r="M351" s="180" t="s">
        <v>19</v>
      </c>
      <c r="N351" s="181" t="s">
        <v>46</v>
      </c>
      <c r="O351" s="64"/>
      <c r="P351" s="182">
        <f>O351*H351</f>
        <v>0</v>
      </c>
      <c r="Q351" s="182">
        <v>1E-3</v>
      </c>
      <c r="R351" s="182">
        <f>Q351*H351</f>
        <v>1.8751999999999998E-2</v>
      </c>
      <c r="S351" s="182">
        <v>3.1E-4</v>
      </c>
      <c r="T351" s="183">
        <f>S351*H351</f>
        <v>5.8131199999999997E-3</v>
      </c>
      <c r="U351" s="34"/>
      <c r="V351" s="34"/>
      <c r="W351" s="34"/>
      <c r="X351" s="34"/>
      <c r="Y351" s="34"/>
      <c r="Z351" s="34"/>
      <c r="AA351" s="34"/>
      <c r="AB351" s="34"/>
      <c r="AC351" s="34"/>
      <c r="AD351" s="34"/>
      <c r="AE351" s="34"/>
      <c r="AR351" s="184" t="s">
        <v>217</v>
      </c>
      <c r="AT351" s="184" t="s">
        <v>134</v>
      </c>
      <c r="AU351" s="184" t="s">
        <v>86</v>
      </c>
      <c r="AY351" s="17" t="s">
        <v>131</v>
      </c>
      <c r="BE351" s="185">
        <f>IF(N351="základní",J351,0)</f>
        <v>0</v>
      </c>
      <c r="BF351" s="185">
        <f>IF(N351="snížená",J351,0)</f>
        <v>0</v>
      </c>
      <c r="BG351" s="185">
        <f>IF(N351="zákl. přenesená",J351,0)</f>
        <v>0</v>
      </c>
      <c r="BH351" s="185">
        <f>IF(N351="sníž. přenesená",J351,0)</f>
        <v>0</v>
      </c>
      <c r="BI351" s="185">
        <f>IF(N351="nulová",J351,0)</f>
        <v>0</v>
      </c>
      <c r="BJ351" s="17" t="s">
        <v>83</v>
      </c>
      <c r="BK351" s="185">
        <f>ROUND(I351*H351,2)</f>
        <v>0</v>
      </c>
      <c r="BL351" s="17" t="s">
        <v>217</v>
      </c>
      <c r="BM351" s="184" t="s">
        <v>766</v>
      </c>
    </row>
    <row r="352" spans="1:65" s="2" customFormat="1" ht="28.8">
      <c r="A352" s="34"/>
      <c r="B352" s="35"/>
      <c r="C352" s="36"/>
      <c r="D352" s="188" t="s">
        <v>155</v>
      </c>
      <c r="E352" s="36"/>
      <c r="F352" s="198" t="s">
        <v>767</v>
      </c>
      <c r="G352" s="36"/>
      <c r="H352" s="36"/>
      <c r="I352" s="199"/>
      <c r="J352" s="36"/>
      <c r="K352" s="36"/>
      <c r="L352" s="39"/>
      <c r="M352" s="200"/>
      <c r="N352" s="201"/>
      <c r="O352" s="64"/>
      <c r="P352" s="64"/>
      <c r="Q352" s="64"/>
      <c r="R352" s="64"/>
      <c r="S352" s="64"/>
      <c r="T352" s="65"/>
      <c r="U352" s="34"/>
      <c r="V352" s="34"/>
      <c r="W352" s="34"/>
      <c r="X352" s="34"/>
      <c r="Y352" s="34"/>
      <c r="Z352" s="34"/>
      <c r="AA352" s="34"/>
      <c r="AB352" s="34"/>
      <c r="AC352" s="34"/>
      <c r="AD352" s="34"/>
      <c r="AE352" s="34"/>
      <c r="AT352" s="17" t="s">
        <v>155</v>
      </c>
      <c r="AU352" s="17" t="s">
        <v>86</v>
      </c>
    </row>
    <row r="353" spans="1:65" s="13" customFormat="1" ht="10.199999999999999">
      <c r="B353" s="186"/>
      <c r="C353" s="187"/>
      <c r="D353" s="188" t="s">
        <v>141</v>
      </c>
      <c r="E353" s="189" t="s">
        <v>19</v>
      </c>
      <c r="F353" s="190" t="s">
        <v>768</v>
      </c>
      <c r="G353" s="187"/>
      <c r="H353" s="191">
        <v>9.7119999999999997</v>
      </c>
      <c r="I353" s="192"/>
      <c r="J353" s="187"/>
      <c r="K353" s="187"/>
      <c r="L353" s="193"/>
      <c r="M353" s="194"/>
      <c r="N353" s="195"/>
      <c r="O353" s="195"/>
      <c r="P353" s="195"/>
      <c r="Q353" s="195"/>
      <c r="R353" s="195"/>
      <c r="S353" s="195"/>
      <c r="T353" s="196"/>
      <c r="AT353" s="197" t="s">
        <v>141</v>
      </c>
      <c r="AU353" s="197" t="s">
        <v>86</v>
      </c>
      <c r="AV353" s="13" t="s">
        <v>86</v>
      </c>
      <c r="AW353" s="13" t="s">
        <v>36</v>
      </c>
      <c r="AX353" s="13" t="s">
        <v>75</v>
      </c>
      <c r="AY353" s="197" t="s">
        <v>131</v>
      </c>
    </row>
    <row r="354" spans="1:65" s="13" customFormat="1" ht="10.199999999999999">
      <c r="B354" s="186"/>
      <c r="C354" s="187"/>
      <c r="D354" s="188" t="s">
        <v>141</v>
      </c>
      <c r="E354" s="189" t="s">
        <v>19</v>
      </c>
      <c r="F354" s="190" t="s">
        <v>769</v>
      </c>
      <c r="G354" s="187"/>
      <c r="H354" s="191">
        <v>5.32</v>
      </c>
      <c r="I354" s="192"/>
      <c r="J354" s="187"/>
      <c r="K354" s="187"/>
      <c r="L354" s="193"/>
      <c r="M354" s="194"/>
      <c r="N354" s="195"/>
      <c r="O354" s="195"/>
      <c r="P354" s="195"/>
      <c r="Q354" s="195"/>
      <c r="R354" s="195"/>
      <c r="S354" s="195"/>
      <c r="T354" s="196"/>
      <c r="AT354" s="197" t="s">
        <v>141</v>
      </c>
      <c r="AU354" s="197" t="s">
        <v>86</v>
      </c>
      <c r="AV354" s="13" t="s">
        <v>86</v>
      </c>
      <c r="AW354" s="13" t="s">
        <v>36</v>
      </c>
      <c r="AX354" s="13" t="s">
        <v>75</v>
      </c>
      <c r="AY354" s="197" t="s">
        <v>131</v>
      </c>
    </row>
    <row r="355" spans="1:65" s="13" customFormat="1" ht="10.199999999999999">
      <c r="B355" s="186"/>
      <c r="C355" s="187"/>
      <c r="D355" s="188" t="s">
        <v>141</v>
      </c>
      <c r="E355" s="189" t="s">
        <v>19</v>
      </c>
      <c r="F355" s="190" t="s">
        <v>770</v>
      </c>
      <c r="G355" s="187"/>
      <c r="H355" s="191">
        <v>3.72</v>
      </c>
      <c r="I355" s="192"/>
      <c r="J355" s="187"/>
      <c r="K355" s="187"/>
      <c r="L355" s="193"/>
      <c r="M355" s="194"/>
      <c r="N355" s="195"/>
      <c r="O355" s="195"/>
      <c r="P355" s="195"/>
      <c r="Q355" s="195"/>
      <c r="R355" s="195"/>
      <c r="S355" s="195"/>
      <c r="T355" s="196"/>
      <c r="AT355" s="197" t="s">
        <v>141</v>
      </c>
      <c r="AU355" s="197" t="s">
        <v>86</v>
      </c>
      <c r="AV355" s="13" t="s">
        <v>86</v>
      </c>
      <c r="AW355" s="13" t="s">
        <v>36</v>
      </c>
      <c r="AX355" s="13" t="s">
        <v>75</v>
      </c>
      <c r="AY355" s="197" t="s">
        <v>131</v>
      </c>
    </row>
    <row r="356" spans="1:65" s="14" customFormat="1" ht="10.199999999999999">
      <c r="B356" s="202"/>
      <c r="C356" s="203"/>
      <c r="D356" s="188" t="s">
        <v>141</v>
      </c>
      <c r="E356" s="204" t="s">
        <v>19</v>
      </c>
      <c r="F356" s="205" t="s">
        <v>177</v>
      </c>
      <c r="G356" s="203"/>
      <c r="H356" s="206">
        <v>18.751999999999999</v>
      </c>
      <c r="I356" s="207"/>
      <c r="J356" s="203"/>
      <c r="K356" s="203"/>
      <c r="L356" s="208"/>
      <c r="M356" s="209"/>
      <c r="N356" s="210"/>
      <c r="O356" s="210"/>
      <c r="P356" s="210"/>
      <c r="Q356" s="210"/>
      <c r="R356" s="210"/>
      <c r="S356" s="210"/>
      <c r="T356" s="211"/>
      <c r="AT356" s="212" t="s">
        <v>141</v>
      </c>
      <c r="AU356" s="212" t="s">
        <v>86</v>
      </c>
      <c r="AV356" s="14" t="s">
        <v>139</v>
      </c>
      <c r="AW356" s="14" t="s">
        <v>36</v>
      </c>
      <c r="AX356" s="14" t="s">
        <v>83</v>
      </c>
      <c r="AY356" s="212" t="s">
        <v>131</v>
      </c>
    </row>
    <row r="357" spans="1:65" s="2" customFormat="1" ht="14.4" customHeight="1">
      <c r="A357" s="34"/>
      <c r="B357" s="35"/>
      <c r="C357" s="173" t="s">
        <v>771</v>
      </c>
      <c r="D357" s="173" t="s">
        <v>134</v>
      </c>
      <c r="E357" s="174" t="s">
        <v>772</v>
      </c>
      <c r="F357" s="175" t="s">
        <v>773</v>
      </c>
      <c r="G357" s="176" t="s">
        <v>137</v>
      </c>
      <c r="H357" s="177">
        <v>18.751999999999999</v>
      </c>
      <c r="I357" s="178"/>
      <c r="J357" s="179">
        <f>ROUND(I357*H357,2)</f>
        <v>0</v>
      </c>
      <c r="K357" s="175" t="s">
        <v>138</v>
      </c>
      <c r="L357" s="39"/>
      <c r="M357" s="180" t="s">
        <v>19</v>
      </c>
      <c r="N357" s="181" t="s">
        <v>46</v>
      </c>
      <c r="O357" s="64"/>
      <c r="P357" s="182">
        <f>O357*H357</f>
        <v>0</v>
      </c>
      <c r="Q357" s="182">
        <v>0</v>
      </c>
      <c r="R357" s="182">
        <f>Q357*H357</f>
        <v>0</v>
      </c>
      <c r="S357" s="182">
        <v>0</v>
      </c>
      <c r="T357" s="183">
        <f>S357*H357</f>
        <v>0</v>
      </c>
      <c r="U357" s="34"/>
      <c r="V357" s="34"/>
      <c r="W357" s="34"/>
      <c r="X357" s="34"/>
      <c r="Y357" s="34"/>
      <c r="Z357" s="34"/>
      <c r="AA357" s="34"/>
      <c r="AB357" s="34"/>
      <c r="AC357" s="34"/>
      <c r="AD357" s="34"/>
      <c r="AE357" s="34"/>
      <c r="AR357" s="184" t="s">
        <v>217</v>
      </c>
      <c r="AT357" s="184" t="s">
        <v>134</v>
      </c>
      <c r="AU357" s="184" t="s">
        <v>86</v>
      </c>
      <c r="AY357" s="17" t="s">
        <v>131</v>
      </c>
      <c r="BE357" s="185">
        <f>IF(N357="základní",J357,0)</f>
        <v>0</v>
      </c>
      <c r="BF357" s="185">
        <f>IF(N357="snížená",J357,0)</f>
        <v>0</v>
      </c>
      <c r="BG357" s="185">
        <f>IF(N357="zákl. přenesená",J357,0)</f>
        <v>0</v>
      </c>
      <c r="BH357" s="185">
        <f>IF(N357="sníž. přenesená",J357,0)</f>
        <v>0</v>
      </c>
      <c r="BI357" s="185">
        <f>IF(N357="nulová",J357,0)</f>
        <v>0</v>
      </c>
      <c r="BJ357" s="17" t="s">
        <v>83</v>
      </c>
      <c r="BK357" s="185">
        <f>ROUND(I357*H357,2)</f>
        <v>0</v>
      </c>
      <c r="BL357" s="17" t="s">
        <v>217</v>
      </c>
      <c r="BM357" s="184" t="s">
        <v>774</v>
      </c>
    </row>
    <row r="358" spans="1:65" s="2" customFormat="1" ht="14.4" customHeight="1">
      <c r="A358" s="34"/>
      <c r="B358" s="35"/>
      <c r="C358" s="173" t="s">
        <v>775</v>
      </c>
      <c r="D358" s="173" t="s">
        <v>134</v>
      </c>
      <c r="E358" s="174" t="s">
        <v>776</v>
      </c>
      <c r="F358" s="175" t="s">
        <v>777</v>
      </c>
      <c r="G358" s="176" t="s">
        <v>137</v>
      </c>
      <c r="H358" s="177">
        <v>18.939</v>
      </c>
      <c r="I358" s="178"/>
      <c r="J358" s="179">
        <f>ROUND(I358*H358,2)</f>
        <v>0</v>
      </c>
      <c r="K358" s="175" t="s">
        <v>138</v>
      </c>
      <c r="L358" s="39"/>
      <c r="M358" s="180" t="s">
        <v>19</v>
      </c>
      <c r="N358" s="181" t="s">
        <v>46</v>
      </c>
      <c r="O358" s="64"/>
      <c r="P358" s="182">
        <f>O358*H358</f>
        <v>0</v>
      </c>
      <c r="Q358" s="182">
        <v>0</v>
      </c>
      <c r="R358" s="182">
        <f>Q358*H358</f>
        <v>0</v>
      </c>
      <c r="S358" s="182">
        <v>0</v>
      </c>
      <c r="T358" s="183">
        <f>S358*H358</f>
        <v>0</v>
      </c>
      <c r="U358" s="34"/>
      <c r="V358" s="34"/>
      <c r="W358" s="34"/>
      <c r="X358" s="34"/>
      <c r="Y358" s="34"/>
      <c r="Z358" s="34"/>
      <c r="AA358" s="34"/>
      <c r="AB358" s="34"/>
      <c r="AC358" s="34"/>
      <c r="AD358" s="34"/>
      <c r="AE358" s="34"/>
      <c r="AR358" s="184" t="s">
        <v>217</v>
      </c>
      <c r="AT358" s="184" t="s">
        <v>134</v>
      </c>
      <c r="AU358" s="184" t="s">
        <v>86</v>
      </c>
      <c r="AY358" s="17" t="s">
        <v>131</v>
      </c>
      <c r="BE358" s="185">
        <f>IF(N358="základní",J358,0)</f>
        <v>0</v>
      </c>
      <c r="BF358" s="185">
        <f>IF(N358="snížená",J358,0)</f>
        <v>0</v>
      </c>
      <c r="BG358" s="185">
        <f>IF(N358="zákl. přenesená",J358,0)</f>
        <v>0</v>
      </c>
      <c r="BH358" s="185">
        <f>IF(N358="sníž. přenesená",J358,0)</f>
        <v>0</v>
      </c>
      <c r="BI358" s="185">
        <f>IF(N358="nulová",J358,0)</f>
        <v>0</v>
      </c>
      <c r="BJ358" s="17" t="s">
        <v>83</v>
      </c>
      <c r="BK358" s="185">
        <f>ROUND(I358*H358,2)</f>
        <v>0</v>
      </c>
      <c r="BL358" s="17" t="s">
        <v>217</v>
      </c>
      <c r="BM358" s="184" t="s">
        <v>778</v>
      </c>
    </row>
    <row r="359" spans="1:65" s="2" customFormat="1" ht="28.8">
      <c r="A359" s="34"/>
      <c r="B359" s="35"/>
      <c r="C359" s="36"/>
      <c r="D359" s="188" t="s">
        <v>155</v>
      </c>
      <c r="E359" s="36"/>
      <c r="F359" s="198" t="s">
        <v>779</v>
      </c>
      <c r="G359" s="36"/>
      <c r="H359" s="36"/>
      <c r="I359" s="199"/>
      <c r="J359" s="36"/>
      <c r="K359" s="36"/>
      <c r="L359" s="39"/>
      <c r="M359" s="200"/>
      <c r="N359" s="201"/>
      <c r="O359" s="64"/>
      <c r="P359" s="64"/>
      <c r="Q359" s="64"/>
      <c r="R359" s="64"/>
      <c r="S359" s="64"/>
      <c r="T359" s="65"/>
      <c r="U359" s="34"/>
      <c r="V359" s="34"/>
      <c r="W359" s="34"/>
      <c r="X359" s="34"/>
      <c r="Y359" s="34"/>
      <c r="Z359" s="34"/>
      <c r="AA359" s="34"/>
      <c r="AB359" s="34"/>
      <c r="AC359" s="34"/>
      <c r="AD359" s="34"/>
      <c r="AE359" s="34"/>
      <c r="AT359" s="17" t="s">
        <v>155</v>
      </c>
      <c r="AU359" s="17" t="s">
        <v>86</v>
      </c>
    </row>
    <row r="360" spans="1:65" s="2" customFormat="1" ht="24.15" customHeight="1">
      <c r="A360" s="34"/>
      <c r="B360" s="35"/>
      <c r="C360" s="173" t="s">
        <v>780</v>
      </c>
      <c r="D360" s="173" t="s">
        <v>134</v>
      </c>
      <c r="E360" s="174" t="s">
        <v>781</v>
      </c>
      <c r="F360" s="175" t="s">
        <v>782</v>
      </c>
      <c r="G360" s="176" t="s">
        <v>137</v>
      </c>
      <c r="H360" s="177">
        <v>23.8</v>
      </c>
      <c r="I360" s="178"/>
      <c r="J360" s="179">
        <f>ROUND(I360*H360,2)</f>
        <v>0</v>
      </c>
      <c r="K360" s="175" t="s">
        <v>138</v>
      </c>
      <c r="L360" s="39"/>
      <c r="M360" s="180" t="s">
        <v>19</v>
      </c>
      <c r="N360" s="181" t="s">
        <v>46</v>
      </c>
      <c r="O360" s="64"/>
      <c r="P360" s="182">
        <f>O360*H360</f>
        <v>0</v>
      </c>
      <c r="Q360" s="182">
        <v>0</v>
      </c>
      <c r="R360" s="182">
        <f>Q360*H360</f>
        <v>0</v>
      </c>
      <c r="S360" s="182">
        <v>0</v>
      </c>
      <c r="T360" s="183">
        <f>S360*H360</f>
        <v>0</v>
      </c>
      <c r="U360" s="34"/>
      <c r="V360" s="34"/>
      <c r="W360" s="34"/>
      <c r="X360" s="34"/>
      <c r="Y360" s="34"/>
      <c r="Z360" s="34"/>
      <c r="AA360" s="34"/>
      <c r="AB360" s="34"/>
      <c r="AC360" s="34"/>
      <c r="AD360" s="34"/>
      <c r="AE360" s="34"/>
      <c r="AR360" s="184" t="s">
        <v>217</v>
      </c>
      <c r="AT360" s="184" t="s">
        <v>134</v>
      </c>
      <c r="AU360" s="184" t="s">
        <v>86</v>
      </c>
      <c r="AY360" s="17" t="s">
        <v>131</v>
      </c>
      <c r="BE360" s="185">
        <f>IF(N360="základní",J360,0)</f>
        <v>0</v>
      </c>
      <c r="BF360" s="185">
        <f>IF(N360="snížená",J360,0)</f>
        <v>0</v>
      </c>
      <c r="BG360" s="185">
        <f>IF(N360="zákl. přenesená",J360,0)</f>
        <v>0</v>
      </c>
      <c r="BH360" s="185">
        <f>IF(N360="sníž. přenesená",J360,0)</f>
        <v>0</v>
      </c>
      <c r="BI360" s="185">
        <f>IF(N360="nulová",J360,0)</f>
        <v>0</v>
      </c>
      <c r="BJ360" s="17" t="s">
        <v>83</v>
      </c>
      <c r="BK360" s="185">
        <f>ROUND(I360*H360,2)</f>
        <v>0</v>
      </c>
      <c r="BL360" s="17" t="s">
        <v>217</v>
      </c>
      <c r="BM360" s="184" t="s">
        <v>783</v>
      </c>
    </row>
    <row r="361" spans="1:65" s="2" customFormat="1" ht="28.8">
      <c r="A361" s="34"/>
      <c r="B361" s="35"/>
      <c r="C361" s="36"/>
      <c r="D361" s="188" t="s">
        <v>155</v>
      </c>
      <c r="E361" s="36"/>
      <c r="F361" s="198" t="s">
        <v>779</v>
      </c>
      <c r="G361" s="36"/>
      <c r="H361" s="36"/>
      <c r="I361" s="199"/>
      <c r="J361" s="36"/>
      <c r="K361" s="36"/>
      <c r="L361" s="39"/>
      <c r="M361" s="200"/>
      <c r="N361" s="201"/>
      <c r="O361" s="64"/>
      <c r="P361" s="64"/>
      <c r="Q361" s="64"/>
      <c r="R361" s="64"/>
      <c r="S361" s="64"/>
      <c r="T361" s="65"/>
      <c r="U361" s="34"/>
      <c r="V361" s="34"/>
      <c r="W361" s="34"/>
      <c r="X361" s="34"/>
      <c r="Y361" s="34"/>
      <c r="Z361" s="34"/>
      <c r="AA361" s="34"/>
      <c r="AB361" s="34"/>
      <c r="AC361" s="34"/>
      <c r="AD361" s="34"/>
      <c r="AE361" s="34"/>
      <c r="AT361" s="17" t="s">
        <v>155</v>
      </c>
      <c r="AU361" s="17" t="s">
        <v>86</v>
      </c>
    </row>
    <row r="362" spans="1:65" s="13" customFormat="1" ht="10.199999999999999">
      <c r="B362" s="186"/>
      <c r="C362" s="187"/>
      <c r="D362" s="188" t="s">
        <v>141</v>
      </c>
      <c r="E362" s="189" t="s">
        <v>19</v>
      </c>
      <c r="F362" s="190" t="s">
        <v>784</v>
      </c>
      <c r="G362" s="187"/>
      <c r="H362" s="191">
        <v>18.8</v>
      </c>
      <c r="I362" s="192"/>
      <c r="J362" s="187"/>
      <c r="K362" s="187"/>
      <c r="L362" s="193"/>
      <c r="M362" s="194"/>
      <c r="N362" s="195"/>
      <c r="O362" s="195"/>
      <c r="P362" s="195"/>
      <c r="Q362" s="195"/>
      <c r="R362" s="195"/>
      <c r="S362" s="195"/>
      <c r="T362" s="196"/>
      <c r="AT362" s="197" t="s">
        <v>141</v>
      </c>
      <c r="AU362" s="197" t="s">
        <v>86</v>
      </c>
      <c r="AV362" s="13" t="s">
        <v>86</v>
      </c>
      <c r="AW362" s="13" t="s">
        <v>36</v>
      </c>
      <c r="AX362" s="13" t="s">
        <v>75</v>
      </c>
      <c r="AY362" s="197" t="s">
        <v>131</v>
      </c>
    </row>
    <row r="363" spans="1:65" s="13" customFormat="1" ht="10.199999999999999">
      <c r="B363" s="186"/>
      <c r="C363" s="187"/>
      <c r="D363" s="188" t="s">
        <v>141</v>
      </c>
      <c r="E363" s="189" t="s">
        <v>19</v>
      </c>
      <c r="F363" s="190" t="s">
        <v>157</v>
      </c>
      <c r="G363" s="187"/>
      <c r="H363" s="191">
        <v>5</v>
      </c>
      <c r="I363" s="192"/>
      <c r="J363" s="187"/>
      <c r="K363" s="187"/>
      <c r="L363" s="193"/>
      <c r="M363" s="194"/>
      <c r="N363" s="195"/>
      <c r="O363" s="195"/>
      <c r="P363" s="195"/>
      <c r="Q363" s="195"/>
      <c r="R363" s="195"/>
      <c r="S363" s="195"/>
      <c r="T363" s="196"/>
      <c r="AT363" s="197" t="s">
        <v>141</v>
      </c>
      <c r="AU363" s="197" t="s">
        <v>86</v>
      </c>
      <c r="AV363" s="13" t="s">
        <v>86</v>
      </c>
      <c r="AW363" s="13" t="s">
        <v>36</v>
      </c>
      <c r="AX363" s="13" t="s">
        <v>75</v>
      </c>
      <c r="AY363" s="197" t="s">
        <v>131</v>
      </c>
    </row>
    <row r="364" spans="1:65" s="14" customFormat="1" ht="10.199999999999999">
      <c r="B364" s="202"/>
      <c r="C364" s="203"/>
      <c r="D364" s="188" t="s">
        <v>141</v>
      </c>
      <c r="E364" s="204" t="s">
        <v>19</v>
      </c>
      <c r="F364" s="205" t="s">
        <v>177</v>
      </c>
      <c r="G364" s="203"/>
      <c r="H364" s="206">
        <v>23.8</v>
      </c>
      <c r="I364" s="207"/>
      <c r="J364" s="203"/>
      <c r="K364" s="203"/>
      <c r="L364" s="208"/>
      <c r="M364" s="209"/>
      <c r="N364" s="210"/>
      <c r="O364" s="210"/>
      <c r="P364" s="210"/>
      <c r="Q364" s="210"/>
      <c r="R364" s="210"/>
      <c r="S364" s="210"/>
      <c r="T364" s="211"/>
      <c r="AT364" s="212" t="s">
        <v>141</v>
      </c>
      <c r="AU364" s="212" t="s">
        <v>86</v>
      </c>
      <c r="AV364" s="14" t="s">
        <v>139</v>
      </c>
      <c r="AW364" s="14" t="s">
        <v>36</v>
      </c>
      <c r="AX364" s="14" t="s">
        <v>83</v>
      </c>
      <c r="AY364" s="212" t="s">
        <v>131</v>
      </c>
    </row>
    <row r="365" spans="1:65" s="2" customFormat="1" ht="14.4" customHeight="1">
      <c r="A365" s="34"/>
      <c r="B365" s="35"/>
      <c r="C365" s="213" t="s">
        <v>785</v>
      </c>
      <c r="D365" s="213" t="s">
        <v>237</v>
      </c>
      <c r="E365" s="214" t="s">
        <v>786</v>
      </c>
      <c r="F365" s="215" t="s">
        <v>787</v>
      </c>
      <c r="G365" s="216" t="s">
        <v>196</v>
      </c>
      <c r="H365" s="217">
        <v>50</v>
      </c>
      <c r="I365" s="218"/>
      <c r="J365" s="219">
        <f>ROUND(I365*H365,2)</f>
        <v>0</v>
      </c>
      <c r="K365" s="215" t="s">
        <v>138</v>
      </c>
      <c r="L365" s="220"/>
      <c r="M365" s="221" t="s">
        <v>19</v>
      </c>
      <c r="N365" s="222" t="s">
        <v>46</v>
      </c>
      <c r="O365" s="64"/>
      <c r="P365" s="182">
        <f>O365*H365</f>
        <v>0</v>
      </c>
      <c r="Q365" s="182">
        <v>0</v>
      </c>
      <c r="R365" s="182">
        <f>Q365*H365</f>
        <v>0</v>
      </c>
      <c r="S365" s="182">
        <v>0</v>
      </c>
      <c r="T365" s="183">
        <f>S365*H365</f>
        <v>0</v>
      </c>
      <c r="U365" s="34"/>
      <c r="V365" s="34"/>
      <c r="W365" s="34"/>
      <c r="X365" s="34"/>
      <c r="Y365" s="34"/>
      <c r="Z365" s="34"/>
      <c r="AA365" s="34"/>
      <c r="AB365" s="34"/>
      <c r="AC365" s="34"/>
      <c r="AD365" s="34"/>
      <c r="AE365" s="34"/>
      <c r="AR365" s="184" t="s">
        <v>307</v>
      </c>
      <c r="AT365" s="184" t="s">
        <v>237</v>
      </c>
      <c r="AU365" s="184" t="s">
        <v>86</v>
      </c>
      <c r="AY365" s="17" t="s">
        <v>131</v>
      </c>
      <c r="BE365" s="185">
        <f>IF(N365="základní",J365,0)</f>
        <v>0</v>
      </c>
      <c r="BF365" s="185">
        <f>IF(N365="snížená",J365,0)</f>
        <v>0</v>
      </c>
      <c r="BG365" s="185">
        <f>IF(N365="zákl. přenesená",J365,0)</f>
        <v>0</v>
      </c>
      <c r="BH365" s="185">
        <f>IF(N365="sníž. přenesená",J365,0)</f>
        <v>0</v>
      </c>
      <c r="BI365" s="185">
        <f>IF(N365="nulová",J365,0)</f>
        <v>0</v>
      </c>
      <c r="BJ365" s="17" t="s">
        <v>83</v>
      </c>
      <c r="BK365" s="185">
        <f>ROUND(I365*H365,2)</f>
        <v>0</v>
      </c>
      <c r="BL365" s="17" t="s">
        <v>217</v>
      </c>
      <c r="BM365" s="184" t="s">
        <v>788</v>
      </c>
    </row>
    <row r="366" spans="1:65" s="2" customFormat="1" ht="14.4" customHeight="1">
      <c r="A366" s="34"/>
      <c r="B366" s="35"/>
      <c r="C366" s="213" t="s">
        <v>789</v>
      </c>
      <c r="D366" s="213" t="s">
        <v>237</v>
      </c>
      <c r="E366" s="214" t="s">
        <v>790</v>
      </c>
      <c r="F366" s="215" t="s">
        <v>791</v>
      </c>
      <c r="G366" s="216" t="s">
        <v>137</v>
      </c>
      <c r="H366" s="217">
        <v>26.18</v>
      </c>
      <c r="I366" s="218"/>
      <c r="J366" s="219">
        <f>ROUND(I366*H366,2)</f>
        <v>0</v>
      </c>
      <c r="K366" s="215" t="s">
        <v>138</v>
      </c>
      <c r="L366" s="220"/>
      <c r="M366" s="221" t="s">
        <v>19</v>
      </c>
      <c r="N366" s="222" t="s">
        <v>46</v>
      </c>
      <c r="O366" s="64"/>
      <c r="P366" s="182">
        <f>O366*H366</f>
        <v>0</v>
      </c>
      <c r="Q366" s="182">
        <v>0</v>
      </c>
      <c r="R366" s="182">
        <f>Q366*H366</f>
        <v>0</v>
      </c>
      <c r="S366" s="182">
        <v>0</v>
      </c>
      <c r="T366" s="183">
        <f>S366*H366</f>
        <v>0</v>
      </c>
      <c r="U366" s="34"/>
      <c r="V366" s="34"/>
      <c r="W366" s="34"/>
      <c r="X366" s="34"/>
      <c r="Y366" s="34"/>
      <c r="Z366" s="34"/>
      <c r="AA366" s="34"/>
      <c r="AB366" s="34"/>
      <c r="AC366" s="34"/>
      <c r="AD366" s="34"/>
      <c r="AE366" s="34"/>
      <c r="AR366" s="184" t="s">
        <v>307</v>
      </c>
      <c r="AT366" s="184" t="s">
        <v>237</v>
      </c>
      <c r="AU366" s="184" t="s">
        <v>86</v>
      </c>
      <c r="AY366" s="17" t="s">
        <v>131</v>
      </c>
      <c r="BE366" s="185">
        <f>IF(N366="základní",J366,0)</f>
        <v>0</v>
      </c>
      <c r="BF366" s="185">
        <f>IF(N366="snížená",J366,0)</f>
        <v>0</v>
      </c>
      <c r="BG366" s="185">
        <f>IF(N366="zákl. přenesená",J366,0)</f>
        <v>0</v>
      </c>
      <c r="BH366" s="185">
        <f>IF(N366="sníž. přenesená",J366,0)</f>
        <v>0</v>
      </c>
      <c r="BI366" s="185">
        <f>IF(N366="nulová",J366,0)</f>
        <v>0</v>
      </c>
      <c r="BJ366" s="17" t="s">
        <v>83</v>
      </c>
      <c r="BK366" s="185">
        <f>ROUND(I366*H366,2)</f>
        <v>0</v>
      </c>
      <c r="BL366" s="17" t="s">
        <v>217</v>
      </c>
      <c r="BM366" s="184" t="s">
        <v>792</v>
      </c>
    </row>
    <row r="367" spans="1:65" s="13" customFormat="1" ht="10.199999999999999">
      <c r="B367" s="186"/>
      <c r="C367" s="187"/>
      <c r="D367" s="188" t="s">
        <v>141</v>
      </c>
      <c r="E367" s="187"/>
      <c r="F367" s="190" t="s">
        <v>793</v>
      </c>
      <c r="G367" s="187"/>
      <c r="H367" s="191">
        <v>26.18</v>
      </c>
      <c r="I367" s="192"/>
      <c r="J367" s="187"/>
      <c r="K367" s="187"/>
      <c r="L367" s="193"/>
      <c r="M367" s="194"/>
      <c r="N367" s="195"/>
      <c r="O367" s="195"/>
      <c r="P367" s="195"/>
      <c r="Q367" s="195"/>
      <c r="R367" s="195"/>
      <c r="S367" s="195"/>
      <c r="T367" s="196"/>
      <c r="AT367" s="197" t="s">
        <v>141</v>
      </c>
      <c r="AU367" s="197" t="s">
        <v>86</v>
      </c>
      <c r="AV367" s="13" t="s">
        <v>86</v>
      </c>
      <c r="AW367" s="13" t="s">
        <v>4</v>
      </c>
      <c r="AX367" s="13" t="s">
        <v>83</v>
      </c>
      <c r="AY367" s="197" t="s">
        <v>131</v>
      </c>
    </row>
    <row r="368" spans="1:65" s="2" customFormat="1" ht="14.4" customHeight="1">
      <c r="A368" s="34"/>
      <c r="B368" s="35"/>
      <c r="C368" s="173" t="s">
        <v>794</v>
      </c>
      <c r="D368" s="173" t="s">
        <v>134</v>
      </c>
      <c r="E368" s="174" t="s">
        <v>795</v>
      </c>
      <c r="F368" s="175" t="s">
        <v>796</v>
      </c>
      <c r="G368" s="176" t="s">
        <v>137</v>
      </c>
      <c r="H368" s="177">
        <v>109.30800000000001</v>
      </c>
      <c r="I368" s="178"/>
      <c r="J368" s="179">
        <f>ROUND(I368*H368,2)</f>
        <v>0</v>
      </c>
      <c r="K368" s="175" t="s">
        <v>138</v>
      </c>
      <c r="L368" s="39"/>
      <c r="M368" s="180" t="s">
        <v>19</v>
      </c>
      <c r="N368" s="181" t="s">
        <v>46</v>
      </c>
      <c r="O368" s="64"/>
      <c r="P368" s="182">
        <f>O368*H368</f>
        <v>0</v>
      </c>
      <c r="Q368" s="182">
        <v>2.0000000000000001E-4</v>
      </c>
      <c r="R368" s="182">
        <f>Q368*H368</f>
        <v>2.1861600000000002E-2</v>
      </c>
      <c r="S368" s="182">
        <v>0</v>
      </c>
      <c r="T368" s="183">
        <f>S368*H368</f>
        <v>0</v>
      </c>
      <c r="U368" s="34"/>
      <c r="V368" s="34"/>
      <c r="W368" s="34"/>
      <c r="X368" s="34"/>
      <c r="Y368" s="34"/>
      <c r="Z368" s="34"/>
      <c r="AA368" s="34"/>
      <c r="AB368" s="34"/>
      <c r="AC368" s="34"/>
      <c r="AD368" s="34"/>
      <c r="AE368" s="34"/>
      <c r="AR368" s="184" t="s">
        <v>217</v>
      </c>
      <c r="AT368" s="184" t="s">
        <v>134</v>
      </c>
      <c r="AU368" s="184" t="s">
        <v>86</v>
      </c>
      <c r="AY368" s="17" t="s">
        <v>131</v>
      </c>
      <c r="BE368" s="185">
        <f>IF(N368="základní",J368,0)</f>
        <v>0</v>
      </c>
      <c r="BF368" s="185">
        <f>IF(N368="snížená",J368,0)</f>
        <v>0</v>
      </c>
      <c r="BG368" s="185">
        <f>IF(N368="zákl. přenesená",J368,0)</f>
        <v>0</v>
      </c>
      <c r="BH368" s="185">
        <f>IF(N368="sníž. přenesená",J368,0)</f>
        <v>0</v>
      </c>
      <c r="BI368" s="185">
        <f>IF(N368="nulová",J368,0)</f>
        <v>0</v>
      </c>
      <c r="BJ368" s="17" t="s">
        <v>83</v>
      </c>
      <c r="BK368" s="185">
        <f>ROUND(I368*H368,2)</f>
        <v>0</v>
      </c>
      <c r="BL368" s="17" t="s">
        <v>217</v>
      </c>
      <c r="BM368" s="184" t="s">
        <v>797</v>
      </c>
    </row>
    <row r="369" spans="1:65" s="2" customFormat="1" ht="24.15" customHeight="1">
      <c r="A369" s="34"/>
      <c r="B369" s="35"/>
      <c r="C369" s="173" t="s">
        <v>798</v>
      </c>
      <c r="D369" s="173" t="s">
        <v>134</v>
      </c>
      <c r="E369" s="174" t="s">
        <v>799</v>
      </c>
      <c r="F369" s="175" t="s">
        <v>800</v>
      </c>
      <c r="G369" s="176" t="s">
        <v>137</v>
      </c>
      <c r="H369" s="177">
        <v>5</v>
      </c>
      <c r="I369" s="178"/>
      <c r="J369" s="179">
        <f>ROUND(I369*H369,2)</f>
        <v>0</v>
      </c>
      <c r="K369" s="175" t="s">
        <v>138</v>
      </c>
      <c r="L369" s="39"/>
      <c r="M369" s="180" t="s">
        <v>19</v>
      </c>
      <c r="N369" s="181" t="s">
        <v>46</v>
      </c>
      <c r="O369" s="64"/>
      <c r="P369" s="182">
        <f>O369*H369</f>
        <v>0</v>
      </c>
      <c r="Q369" s="182">
        <v>1.0000000000000001E-5</v>
      </c>
      <c r="R369" s="182">
        <f>Q369*H369</f>
        <v>5.0000000000000002E-5</v>
      </c>
      <c r="S369" s="182">
        <v>0</v>
      </c>
      <c r="T369" s="183">
        <f>S369*H369</f>
        <v>0</v>
      </c>
      <c r="U369" s="34"/>
      <c r="V369" s="34"/>
      <c r="W369" s="34"/>
      <c r="X369" s="34"/>
      <c r="Y369" s="34"/>
      <c r="Z369" s="34"/>
      <c r="AA369" s="34"/>
      <c r="AB369" s="34"/>
      <c r="AC369" s="34"/>
      <c r="AD369" s="34"/>
      <c r="AE369" s="34"/>
      <c r="AR369" s="184" t="s">
        <v>217</v>
      </c>
      <c r="AT369" s="184" t="s">
        <v>134</v>
      </c>
      <c r="AU369" s="184" t="s">
        <v>86</v>
      </c>
      <c r="AY369" s="17" t="s">
        <v>131</v>
      </c>
      <c r="BE369" s="185">
        <f>IF(N369="základní",J369,0)</f>
        <v>0</v>
      </c>
      <c r="BF369" s="185">
        <f>IF(N369="snížená",J369,0)</f>
        <v>0</v>
      </c>
      <c r="BG369" s="185">
        <f>IF(N369="zákl. přenesená",J369,0)</f>
        <v>0</v>
      </c>
      <c r="BH369" s="185">
        <f>IF(N369="sníž. přenesená",J369,0)</f>
        <v>0</v>
      </c>
      <c r="BI369" s="185">
        <f>IF(N369="nulová",J369,0)</f>
        <v>0</v>
      </c>
      <c r="BJ369" s="17" t="s">
        <v>83</v>
      </c>
      <c r="BK369" s="185">
        <f>ROUND(I369*H369,2)</f>
        <v>0</v>
      </c>
      <c r="BL369" s="17" t="s">
        <v>217</v>
      </c>
      <c r="BM369" s="184" t="s">
        <v>801</v>
      </c>
    </row>
    <row r="370" spans="1:65" s="2" customFormat="1" ht="14.4" customHeight="1">
      <c r="A370" s="34"/>
      <c r="B370" s="35"/>
      <c r="C370" s="173" t="s">
        <v>802</v>
      </c>
      <c r="D370" s="173" t="s">
        <v>134</v>
      </c>
      <c r="E370" s="174" t="s">
        <v>803</v>
      </c>
      <c r="F370" s="175" t="s">
        <v>804</v>
      </c>
      <c r="G370" s="176" t="s">
        <v>137</v>
      </c>
      <c r="H370" s="177">
        <v>18.8</v>
      </c>
      <c r="I370" s="178"/>
      <c r="J370" s="179">
        <f>ROUND(I370*H370,2)</f>
        <v>0</v>
      </c>
      <c r="K370" s="175" t="s">
        <v>138</v>
      </c>
      <c r="L370" s="39"/>
      <c r="M370" s="180" t="s">
        <v>19</v>
      </c>
      <c r="N370" s="181" t="s">
        <v>46</v>
      </c>
      <c r="O370" s="64"/>
      <c r="P370" s="182">
        <f>O370*H370</f>
        <v>0</v>
      </c>
      <c r="Q370" s="182">
        <v>1.0000000000000001E-5</v>
      </c>
      <c r="R370" s="182">
        <f>Q370*H370</f>
        <v>1.8800000000000002E-4</v>
      </c>
      <c r="S370" s="182">
        <v>0</v>
      </c>
      <c r="T370" s="183">
        <f>S370*H370</f>
        <v>0</v>
      </c>
      <c r="U370" s="34"/>
      <c r="V370" s="34"/>
      <c r="W370" s="34"/>
      <c r="X370" s="34"/>
      <c r="Y370" s="34"/>
      <c r="Z370" s="34"/>
      <c r="AA370" s="34"/>
      <c r="AB370" s="34"/>
      <c r="AC370" s="34"/>
      <c r="AD370" s="34"/>
      <c r="AE370" s="34"/>
      <c r="AR370" s="184" t="s">
        <v>217</v>
      </c>
      <c r="AT370" s="184" t="s">
        <v>134</v>
      </c>
      <c r="AU370" s="184" t="s">
        <v>86</v>
      </c>
      <c r="AY370" s="17" t="s">
        <v>131</v>
      </c>
      <c r="BE370" s="185">
        <f>IF(N370="základní",J370,0)</f>
        <v>0</v>
      </c>
      <c r="BF370" s="185">
        <f>IF(N370="snížená",J370,0)</f>
        <v>0</v>
      </c>
      <c r="BG370" s="185">
        <f>IF(N370="zákl. přenesená",J370,0)</f>
        <v>0</v>
      </c>
      <c r="BH370" s="185">
        <f>IF(N370="sníž. přenesená",J370,0)</f>
        <v>0</v>
      </c>
      <c r="BI370" s="185">
        <f>IF(N370="nulová",J370,0)</f>
        <v>0</v>
      </c>
      <c r="BJ370" s="17" t="s">
        <v>83</v>
      </c>
      <c r="BK370" s="185">
        <f>ROUND(I370*H370,2)</f>
        <v>0</v>
      </c>
      <c r="BL370" s="17" t="s">
        <v>217</v>
      </c>
      <c r="BM370" s="184" t="s">
        <v>805</v>
      </c>
    </row>
    <row r="371" spans="1:65" s="2" customFormat="1" ht="14.4" customHeight="1">
      <c r="A371" s="34"/>
      <c r="B371" s="35"/>
      <c r="C371" s="173" t="s">
        <v>806</v>
      </c>
      <c r="D371" s="173" t="s">
        <v>134</v>
      </c>
      <c r="E371" s="174" t="s">
        <v>807</v>
      </c>
      <c r="F371" s="175" t="s">
        <v>808</v>
      </c>
      <c r="G371" s="176" t="s">
        <v>137</v>
      </c>
      <c r="H371" s="177">
        <v>18.939</v>
      </c>
      <c r="I371" s="178"/>
      <c r="J371" s="179">
        <f>ROUND(I371*H371,2)</f>
        <v>0</v>
      </c>
      <c r="K371" s="175" t="s">
        <v>138</v>
      </c>
      <c r="L371" s="39"/>
      <c r="M371" s="180" t="s">
        <v>19</v>
      </c>
      <c r="N371" s="181" t="s">
        <v>46</v>
      </c>
      <c r="O371" s="64"/>
      <c r="P371" s="182">
        <f>O371*H371</f>
        <v>0</v>
      </c>
      <c r="Q371" s="182">
        <v>1.0000000000000001E-5</v>
      </c>
      <c r="R371" s="182">
        <f>Q371*H371</f>
        <v>1.8939000000000003E-4</v>
      </c>
      <c r="S371" s="182">
        <v>0</v>
      </c>
      <c r="T371" s="183">
        <f>S371*H371</f>
        <v>0</v>
      </c>
      <c r="U371" s="34"/>
      <c r="V371" s="34"/>
      <c r="W371" s="34"/>
      <c r="X371" s="34"/>
      <c r="Y371" s="34"/>
      <c r="Z371" s="34"/>
      <c r="AA371" s="34"/>
      <c r="AB371" s="34"/>
      <c r="AC371" s="34"/>
      <c r="AD371" s="34"/>
      <c r="AE371" s="34"/>
      <c r="AR371" s="184" t="s">
        <v>217</v>
      </c>
      <c r="AT371" s="184" t="s">
        <v>134</v>
      </c>
      <c r="AU371" s="184" t="s">
        <v>86</v>
      </c>
      <c r="AY371" s="17" t="s">
        <v>131</v>
      </c>
      <c r="BE371" s="185">
        <f>IF(N371="základní",J371,0)</f>
        <v>0</v>
      </c>
      <c r="BF371" s="185">
        <f>IF(N371="snížená",J371,0)</f>
        <v>0</v>
      </c>
      <c r="BG371" s="185">
        <f>IF(N371="zákl. přenesená",J371,0)</f>
        <v>0</v>
      </c>
      <c r="BH371" s="185">
        <f>IF(N371="sníž. přenesená",J371,0)</f>
        <v>0</v>
      </c>
      <c r="BI371" s="185">
        <f>IF(N371="nulová",J371,0)</f>
        <v>0</v>
      </c>
      <c r="BJ371" s="17" t="s">
        <v>83</v>
      </c>
      <c r="BK371" s="185">
        <f>ROUND(I371*H371,2)</f>
        <v>0</v>
      </c>
      <c r="BL371" s="17" t="s">
        <v>217</v>
      </c>
      <c r="BM371" s="184" t="s">
        <v>809</v>
      </c>
    </row>
    <row r="372" spans="1:65" s="2" customFormat="1" ht="24.15" customHeight="1">
      <c r="A372" s="34"/>
      <c r="B372" s="35"/>
      <c r="C372" s="173" t="s">
        <v>810</v>
      </c>
      <c r="D372" s="173" t="s">
        <v>134</v>
      </c>
      <c r="E372" s="174" t="s">
        <v>811</v>
      </c>
      <c r="F372" s="175" t="s">
        <v>812</v>
      </c>
      <c r="G372" s="176" t="s">
        <v>137</v>
      </c>
      <c r="H372" s="177">
        <v>109.30800000000001</v>
      </c>
      <c r="I372" s="178"/>
      <c r="J372" s="179">
        <f>ROUND(I372*H372,2)</f>
        <v>0</v>
      </c>
      <c r="K372" s="175" t="s">
        <v>138</v>
      </c>
      <c r="L372" s="39"/>
      <c r="M372" s="180" t="s">
        <v>19</v>
      </c>
      <c r="N372" s="181" t="s">
        <v>46</v>
      </c>
      <c r="O372" s="64"/>
      <c r="P372" s="182">
        <f>O372*H372</f>
        <v>0</v>
      </c>
      <c r="Q372" s="182">
        <v>2.5999999999999998E-4</v>
      </c>
      <c r="R372" s="182">
        <f>Q372*H372</f>
        <v>2.842008E-2</v>
      </c>
      <c r="S372" s="182">
        <v>0</v>
      </c>
      <c r="T372" s="183">
        <f>S372*H372</f>
        <v>0</v>
      </c>
      <c r="U372" s="34"/>
      <c r="V372" s="34"/>
      <c r="W372" s="34"/>
      <c r="X372" s="34"/>
      <c r="Y372" s="34"/>
      <c r="Z372" s="34"/>
      <c r="AA372" s="34"/>
      <c r="AB372" s="34"/>
      <c r="AC372" s="34"/>
      <c r="AD372" s="34"/>
      <c r="AE372" s="34"/>
      <c r="AR372" s="184" t="s">
        <v>217</v>
      </c>
      <c r="AT372" s="184" t="s">
        <v>134</v>
      </c>
      <c r="AU372" s="184" t="s">
        <v>86</v>
      </c>
      <c r="AY372" s="17" t="s">
        <v>131</v>
      </c>
      <c r="BE372" s="185">
        <f>IF(N372="základní",J372,0)</f>
        <v>0</v>
      </c>
      <c r="BF372" s="185">
        <f>IF(N372="snížená",J372,0)</f>
        <v>0</v>
      </c>
      <c r="BG372" s="185">
        <f>IF(N372="zákl. přenesená",J372,0)</f>
        <v>0</v>
      </c>
      <c r="BH372" s="185">
        <f>IF(N372="sníž. přenesená",J372,0)</f>
        <v>0</v>
      </c>
      <c r="BI372" s="185">
        <f>IF(N372="nulová",J372,0)</f>
        <v>0</v>
      </c>
      <c r="BJ372" s="17" t="s">
        <v>83</v>
      </c>
      <c r="BK372" s="185">
        <f>ROUND(I372*H372,2)</f>
        <v>0</v>
      </c>
      <c r="BL372" s="17" t="s">
        <v>217</v>
      </c>
      <c r="BM372" s="184" t="s">
        <v>813</v>
      </c>
    </row>
    <row r="373" spans="1:65" s="13" customFormat="1" ht="10.199999999999999">
      <c r="B373" s="186"/>
      <c r="C373" s="187"/>
      <c r="D373" s="188" t="s">
        <v>141</v>
      </c>
      <c r="E373" s="189" t="s">
        <v>19</v>
      </c>
      <c r="F373" s="190" t="s">
        <v>814</v>
      </c>
      <c r="G373" s="187"/>
      <c r="H373" s="191">
        <v>55.68</v>
      </c>
      <c r="I373" s="192"/>
      <c r="J373" s="187"/>
      <c r="K373" s="187"/>
      <c r="L373" s="193"/>
      <c r="M373" s="194"/>
      <c r="N373" s="195"/>
      <c r="O373" s="195"/>
      <c r="P373" s="195"/>
      <c r="Q373" s="195"/>
      <c r="R373" s="195"/>
      <c r="S373" s="195"/>
      <c r="T373" s="196"/>
      <c r="AT373" s="197" t="s">
        <v>141</v>
      </c>
      <c r="AU373" s="197" t="s">
        <v>86</v>
      </c>
      <c r="AV373" s="13" t="s">
        <v>86</v>
      </c>
      <c r="AW373" s="13" t="s">
        <v>36</v>
      </c>
      <c r="AX373" s="13" t="s">
        <v>75</v>
      </c>
      <c r="AY373" s="197" t="s">
        <v>131</v>
      </c>
    </row>
    <row r="374" spans="1:65" s="13" customFormat="1" ht="10.199999999999999">
      <c r="B374" s="186"/>
      <c r="C374" s="187"/>
      <c r="D374" s="188" t="s">
        <v>141</v>
      </c>
      <c r="E374" s="189" t="s">
        <v>19</v>
      </c>
      <c r="F374" s="190" t="s">
        <v>815</v>
      </c>
      <c r="G374" s="187"/>
      <c r="H374" s="191">
        <v>30.827999999999999</v>
      </c>
      <c r="I374" s="192"/>
      <c r="J374" s="187"/>
      <c r="K374" s="187"/>
      <c r="L374" s="193"/>
      <c r="M374" s="194"/>
      <c r="N374" s="195"/>
      <c r="O374" s="195"/>
      <c r="P374" s="195"/>
      <c r="Q374" s="195"/>
      <c r="R374" s="195"/>
      <c r="S374" s="195"/>
      <c r="T374" s="196"/>
      <c r="AT374" s="197" t="s">
        <v>141</v>
      </c>
      <c r="AU374" s="197" t="s">
        <v>86</v>
      </c>
      <c r="AV374" s="13" t="s">
        <v>86</v>
      </c>
      <c r="AW374" s="13" t="s">
        <v>36</v>
      </c>
      <c r="AX374" s="13" t="s">
        <v>75</v>
      </c>
      <c r="AY374" s="197" t="s">
        <v>131</v>
      </c>
    </row>
    <row r="375" spans="1:65" s="13" customFormat="1" ht="10.199999999999999">
      <c r="B375" s="186"/>
      <c r="C375" s="187"/>
      <c r="D375" s="188" t="s">
        <v>141</v>
      </c>
      <c r="E375" s="189" t="s">
        <v>19</v>
      </c>
      <c r="F375" s="190" t="s">
        <v>816</v>
      </c>
      <c r="G375" s="187"/>
      <c r="H375" s="191">
        <v>22.8</v>
      </c>
      <c r="I375" s="192"/>
      <c r="J375" s="187"/>
      <c r="K375" s="187"/>
      <c r="L375" s="193"/>
      <c r="M375" s="194"/>
      <c r="N375" s="195"/>
      <c r="O375" s="195"/>
      <c r="P375" s="195"/>
      <c r="Q375" s="195"/>
      <c r="R375" s="195"/>
      <c r="S375" s="195"/>
      <c r="T375" s="196"/>
      <c r="AT375" s="197" t="s">
        <v>141</v>
      </c>
      <c r="AU375" s="197" t="s">
        <v>86</v>
      </c>
      <c r="AV375" s="13" t="s">
        <v>86</v>
      </c>
      <c r="AW375" s="13" t="s">
        <v>36</v>
      </c>
      <c r="AX375" s="13" t="s">
        <v>75</v>
      </c>
      <c r="AY375" s="197" t="s">
        <v>131</v>
      </c>
    </row>
    <row r="376" spans="1:65" s="14" customFormat="1" ht="10.199999999999999">
      <c r="B376" s="202"/>
      <c r="C376" s="203"/>
      <c r="D376" s="188" t="s">
        <v>141</v>
      </c>
      <c r="E376" s="204" t="s">
        <v>19</v>
      </c>
      <c r="F376" s="205" t="s">
        <v>177</v>
      </c>
      <c r="G376" s="203"/>
      <c r="H376" s="206">
        <v>109.30800000000001</v>
      </c>
      <c r="I376" s="207"/>
      <c r="J376" s="203"/>
      <c r="K376" s="203"/>
      <c r="L376" s="208"/>
      <c r="M376" s="223"/>
      <c r="N376" s="224"/>
      <c r="O376" s="224"/>
      <c r="P376" s="224"/>
      <c r="Q376" s="224"/>
      <c r="R376" s="224"/>
      <c r="S376" s="224"/>
      <c r="T376" s="225"/>
      <c r="AT376" s="212" t="s">
        <v>141</v>
      </c>
      <c r="AU376" s="212" t="s">
        <v>86</v>
      </c>
      <c r="AV376" s="14" t="s">
        <v>139</v>
      </c>
      <c r="AW376" s="14" t="s">
        <v>36</v>
      </c>
      <c r="AX376" s="14" t="s">
        <v>83</v>
      </c>
      <c r="AY376" s="212" t="s">
        <v>131</v>
      </c>
    </row>
    <row r="377" spans="1:65" s="2" customFormat="1" ht="6.9" customHeight="1">
      <c r="A377" s="34"/>
      <c r="B377" s="47"/>
      <c r="C377" s="48"/>
      <c r="D377" s="48"/>
      <c r="E377" s="48"/>
      <c r="F377" s="48"/>
      <c r="G377" s="48"/>
      <c r="H377" s="48"/>
      <c r="I377" s="48"/>
      <c r="J377" s="48"/>
      <c r="K377" s="48"/>
      <c r="L377" s="39"/>
      <c r="M377" s="34"/>
      <c r="O377" s="34"/>
      <c r="P377" s="34"/>
      <c r="Q377" s="34"/>
      <c r="R377" s="34"/>
      <c r="S377" s="34"/>
      <c r="T377" s="34"/>
      <c r="U377" s="34"/>
      <c r="V377" s="34"/>
      <c r="W377" s="34"/>
      <c r="X377" s="34"/>
      <c r="Y377" s="34"/>
      <c r="Z377" s="34"/>
      <c r="AA377" s="34"/>
      <c r="AB377" s="34"/>
      <c r="AC377" s="34"/>
      <c r="AD377" s="34"/>
      <c r="AE377" s="34"/>
    </row>
  </sheetData>
  <sheetProtection algorithmName="SHA-512" hashValue="zRSeD18q8vMnCpZm52KPqRxMd1kVD2B5c0kSbZkE0JvPp7oD2xYxHGWfOJLnZ8TGTZdVjpWHvaBsOlfQG9I89w==" saltValue="4HrUSyhV9EPrqrDIhZvuNGQDN3ZzamoVrTZT8Ju72p4rAeaOHmPTfa3CTNZ85+/47qwWxYyL3LjSVC0XAo8QcA==" spinCount="100000" sheet="1" objects="1" scenarios="1" formatColumns="0" formatRows="0" autoFilter="0"/>
  <autoFilter ref="C97:K376" xr:uid="{00000000-0009-0000-0000-000001000000}"/>
  <mergeCells count="9">
    <mergeCell ref="E50:H50"/>
    <mergeCell ref="E88:H88"/>
    <mergeCell ref="E90:H90"/>
    <mergeCell ref="L2:V2"/>
    <mergeCell ref="E7:H7"/>
    <mergeCell ref="E9:H9"/>
    <mergeCell ref="E18:H18"/>
    <mergeCell ref="E27:H27"/>
    <mergeCell ref="E48:H48"/>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BM93"/>
  <sheetViews>
    <sheetView showGridLines="0" workbookViewId="0"/>
  </sheetViews>
  <sheetFormatPr defaultRowHeight="14.4"/>
  <cols>
    <col min="1" max="1" width="8.28515625" style="1" customWidth="1"/>
    <col min="2" max="2" width="1.140625" style="1" customWidth="1"/>
    <col min="3" max="3" width="4.140625" style="1" customWidth="1"/>
    <col min="4" max="4" width="4.28515625" style="1" customWidth="1"/>
    <col min="5" max="5" width="17.140625" style="1" customWidth="1"/>
    <col min="6" max="6" width="100.85546875" style="1" customWidth="1"/>
    <col min="7" max="7" width="7.42578125" style="1" customWidth="1"/>
    <col min="8" max="8" width="14" style="1" customWidth="1"/>
    <col min="9" max="9" width="15.85546875" style="1" customWidth="1"/>
    <col min="10" max="11" width="22.28515625" style="1" customWidth="1"/>
    <col min="12" max="12" width="9.28515625" style="1" customWidth="1"/>
    <col min="13" max="13" width="10.85546875" style="1" hidden="1" customWidth="1"/>
    <col min="14" max="14" width="9.28515625" style="1" hidden="1"/>
    <col min="15" max="20" width="14.140625" style="1" hidden="1" customWidth="1"/>
    <col min="21" max="21" width="16.28515625" style="1" hidden="1" customWidth="1"/>
    <col min="22" max="22" width="12.28515625" style="1" customWidth="1"/>
    <col min="23" max="23" width="16.28515625" style="1" customWidth="1"/>
    <col min="24" max="24" width="12.28515625" style="1" customWidth="1"/>
    <col min="25" max="25" width="15" style="1" customWidth="1"/>
    <col min="26" max="26" width="11" style="1" customWidth="1"/>
    <col min="27" max="27" width="15" style="1" customWidth="1"/>
    <col min="28" max="28" width="16.28515625" style="1" customWidth="1"/>
    <col min="29" max="29" width="11" style="1" customWidth="1"/>
    <col min="30" max="30" width="15" style="1" customWidth="1"/>
    <col min="31" max="31" width="16.28515625" style="1" customWidth="1"/>
    <col min="44" max="65" width="9.28515625" style="1" hidden="1"/>
  </cols>
  <sheetData>
    <row r="2" spans="1:46" s="1" customFormat="1" ht="36.9" customHeight="1">
      <c r="L2" s="351"/>
      <c r="M2" s="351"/>
      <c r="N2" s="351"/>
      <c r="O2" s="351"/>
      <c r="P2" s="351"/>
      <c r="Q2" s="351"/>
      <c r="R2" s="351"/>
      <c r="S2" s="351"/>
      <c r="T2" s="351"/>
      <c r="U2" s="351"/>
      <c r="V2" s="351"/>
      <c r="AT2" s="17" t="s">
        <v>89</v>
      </c>
    </row>
    <row r="3" spans="1:46" s="1" customFormat="1" ht="6.9" customHeight="1">
      <c r="B3" s="101"/>
      <c r="C3" s="102"/>
      <c r="D3" s="102"/>
      <c r="E3" s="102"/>
      <c r="F3" s="102"/>
      <c r="G3" s="102"/>
      <c r="H3" s="102"/>
      <c r="I3" s="102"/>
      <c r="J3" s="102"/>
      <c r="K3" s="102"/>
      <c r="L3" s="20"/>
      <c r="AT3" s="17" t="s">
        <v>86</v>
      </c>
    </row>
    <row r="4" spans="1:46" s="1" customFormat="1" ht="24.9" customHeight="1">
      <c r="B4" s="20"/>
      <c r="D4" s="103" t="s">
        <v>90</v>
      </c>
      <c r="L4" s="20"/>
      <c r="M4" s="104" t="s">
        <v>10</v>
      </c>
      <c r="AT4" s="17" t="s">
        <v>4</v>
      </c>
    </row>
    <row r="5" spans="1:46" s="1" customFormat="1" ht="6.9" customHeight="1">
      <c r="B5" s="20"/>
      <c r="L5" s="20"/>
    </row>
    <row r="6" spans="1:46" s="1" customFormat="1" ht="12" customHeight="1">
      <c r="B6" s="20"/>
      <c r="D6" s="105" t="s">
        <v>16</v>
      </c>
      <c r="L6" s="20"/>
    </row>
    <row r="7" spans="1:46" s="1" customFormat="1" ht="16.5" customHeight="1">
      <c r="B7" s="20"/>
      <c r="E7" s="352" t="str">
        <f>'Rekapitulace stavby'!K6</f>
        <v>Oprava sociálního zařízení na Gymnázium Vysoké Mýto</v>
      </c>
      <c r="F7" s="353"/>
      <c r="G7" s="353"/>
      <c r="H7" s="353"/>
      <c r="L7" s="20"/>
    </row>
    <row r="8" spans="1:46" s="2" customFormat="1" ht="12" customHeight="1">
      <c r="A8" s="34"/>
      <c r="B8" s="39"/>
      <c r="C8" s="34"/>
      <c r="D8" s="105" t="s">
        <v>91</v>
      </c>
      <c r="E8" s="34"/>
      <c r="F8" s="34"/>
      <c r="G8" s="34"/>
      <c r="H8" s="34"/>
      <c r="I8" s="34"/>
      <c r="J8" s="34"/>
      <c r="K8" s="34"/>
      <c r="L8" s="106"/>
      <c r="S8" s="34"/>
      <c r="T8" s="34"/>
      <c r="U8" s="34"/>
      <c r="V8" s="34"/>
      <c r="W8" s="34"/>
      <c r="X8" s="34"/>
      <c r="Y8" s="34"/>
      <c r="Z8" s="34"/>
      <c r="AA8" s="34"/>
      <c r="AB8" s="34"/>
      <c r="AC8" s="34"/>
      <c r="AD8" s="34"/>
      <c r="AE8" s="34"/>
    </row>
    <row r="9" spans="1:46" s="2" customFormat="1" ht="16.5" customHeight="1">
      <c r="A9" s="34"/>
      <c r="B9" s="39"/>
      <c r="C9" s="34"/>
      <c r="D9" s="34"/>
      <c r="E9" s="354" t="s">
        <v>817</v>
      </c>
      <c r="F9" s="355"/>
      <c r="G9" s="355"/>
      <c r="H9" s="355"/>
      <c r="I9" s="34"/>
      <c r="J9" s="34"/>
      <c r="K9" s="34"/>
      <c r="L9" s="106"/>
      <c r="S9" s="34"/>
      <c r="T9" s="34"/>
      <c r="U9" s="34"/>
      <c r="V9" s="34"/>
      <c r="W9" s="34"/>
      <c r="X9" s="34"/>
      <c r="Y9" s="34"/>
      <c r="Z9" s="34"/>
      <c r="AA9" s="34"/>
      <c r="AB9" s="34"/>
      <c r="AC9" s="34"/>
      <c r="AD9" s="34"/>
      <c r="AE9" s="34"/>
    </row>
    <row r="10" spans="1:46" s="2" customFormat="1" ht="10.199999999999999">
      <c r="A10" s="34"/>
      <c r="B10" s="39"/>
      <c r="C10" s="34"/>
      <c r="D10" s="34"/>
      <c r="E10" s="34"/>
      <c r="F10" s="34"/>
      <c r="G10" s="34"/>
      <c r="H10" s="34"/>
      <c r="I10" s="34"/>
      <c r="J10" s="34"/>
      <c r="K10" s="34"/>
      <c r="L10" s="106"/>
      <c r="S10" s="34"/>
      <c r="T10" s="34"/>
      <c r="U10" s="34"/>
      <c r="V10" s="34"/>
      <c r="W10" s="34"/>
      <c r="X10" s="34"/>
      <c r="Y10" s="34"/>
      <c r="Z10" s="34"/>
      <c r="AA10" s="34"/>
      <c r="AB10" s="34"/>
      <c r="AC10" s="34"/>
      <c r="AD10" s="34"/>
      <c r="AE10" s="34"/>
    </row>
    <row r="11" spans="1:46" s="2" customFormat="1" ht="12" customHeight="1">
      <c r="A11" s="34"/>
      <c r="B11" s="39"/>
      <c r="C11" s="34"/>
      <c r="D11" s="105" t="s">
        <v>18</v>
      </c>
      <c r="E11" s="34"/>
      <c r="F11" s="107" t="s">
        <v>19</v>
      </c>
      <c r="G11" s="34"/>
      <c r="H11" s="34"/>
      <c r="I11" s="105" t="s">
        <v>20</v>
      </c>
      <c r="J11" s="107" t="s">
        <v>19</v>
      </c>
      <c r="K11" s="34"/>
      <c r="L11" s="106"/>
      <c r="S11" s="34"/>
      <c r="T11" s="34"/>
      <c r="U11" s="34"/>
      <c r="V11" s="34"/>
      <c r="W11" s="34"/>
      <c r="X11" s="34"/>
      <c r="Y11" s="34"/>
      <c r="Z11" s="34"/>
      <c r="AA11" s="34"/>
      <c r="AB11" s="34"/>
      <c r="AC11" s="34"/>
      <c r="AD11" s="34"/>
      <c r="AE11" s="34"/>
    </row>
    <row r="12" spans="1:46" s="2" customFormat="1" ht="12" customHeight="1">
      <c r="A12" s="34"/>
      <c r="B12" s="39"/>
      <c r="C12" s="34"/>
      <c r="D12" s="105" t="s">
        <v>21</v>
      </c>
      <c r="E12" s="34"/>
      <c r="F12" s="107" t="s">
        <v>22</v>
      </c>
      <c r="G12" s="34"/>
      <c r="H12" s="34"/>
      <c r="I12" s="105" t="s">
        <v>23</v>
      </c>
      <c r="J12" s="108" t="str">
        <f>'Rekapitulace stavby'!AN8</f>
        <v>14. 4. 2021</v>
      </c>
      <c r="K12" s="34"/>
      <c r="L12" s="106"/>
      <c r="S12" s="34"/>
      <c r="T12" s="34"/>
      <c r="U12" s="34"/>
      <c r="V12" s="34"/>
      <c r="W12" s="34"/>
      <c r="X12" s="34"/>
      <c r="Y12" s="34"/>
      <c r="Z12" s="34"/>
      <c r="AA12" s="34"/>
      <c r="AB12" s="34"/>
      <c r="AC12" s="34"/>
      <c r="AD12" s="34"/>
      <c r="AE12" s="34"/>
    </row>
    <row r="13" spans="1:46" s="2" customFormat="1" ht="10.8" customHeight="1">
      <c r="A13" s="34"/>
      <c r="B13" s="39"/>
      <c r="C13" s="34"/>
      <c r="D13" s="34"/>
      <c r="E13" s="34"/>
      <c r="F13" s="34"/>
      <c r="G13" s="34"/>
      <c r="H13" s="34"/>
      <c r="I13" s="34"/>
      <c r="J13" s="34"/>
      <c r="K13" s="34"/>
      <c r="L13" s="106"/>
      <c r="S13" s="34"/>
      <c r="T13" s="34"/>
      <c r="U13" s="34"/>
      <c r="V13" s="34"/>
      <c r="W13" s="34"/>
      <c r="X13" s="34"/>
      <c r="Y13" s="34"/>
      <c r="Z13" s="34"/>
      <c r="AA13" s="34"/>
      <c r="AB13" s="34"/>
      <c r="AC13" s="34"/>
      <c r="AD13" s="34"/>
      <c r="AE13" s="34"/>
    </row>
    <row r="14" spans="1:46" s="2" customFormat="1" ht="12" customHeight="1">
      <c r="A14" s="34"/>
      <c r="B14" s="39"/>
      <c r="C14" s="34"/>
      <c r="D14" s="105" t="s">
        <v>25</v>
      </c>
      <c r="E14" s="34"/>
      <c r="F14" s="34"/>
      <c r="G14" s="34"/>
      <c r="H14" s="34"/>
      <c r="I14" s="105" t="s">
        <v>26</v>
      </c>
      <c r="J14" s="107" t="s">
        <v>27</v>
      </c>
      <c r="K14" s="34"/>
      <c r="L14" s="106"/>
      <c r="S14" s="34"/>
      <c r="T14" s="34"/>
      <c r="U14" s="34"/>
      <c r="V14" s="34"/>
      <c r="W14" s="34"/>
      <c r="X14" s="34"/>
      <c r="Y14" s="34"/>
      <c r="Z14" s="34"/>
      <c r="AA14" s="34"/>
      <c r="AB14" s="34"/>
      <c r="AC14" s="34"/>
      <c r="AD14" s="34"/>
      <c r="AE14" s="34"/>
    </row>
    <row r="15" spans="1:46" s="2" customFormat="1" ht="18" customHeight="1">
      <c r="A15" s="34"/>
      <c r="B15" s="39"/>
      <c r="C15" s="34"/>
      <c r="D15" s="34"/>
      <c r="E15" s="107" t="s">
        <v>28</v>
      </c>
      <c r="F15" s="34"/>
      <c r="G15" s="34"/>
      <c r="H15" s="34"/>
      <c r="I15" s="105" t="s">
        <v>29</v>
      </c>
      <c r="J15" s="107" t="s">
        <v>19</v>
      </c>
      <c r="K15" s="34"/>
      <c r="L15" s="106"/>
      <c r="S15" s="34"/>
      <c r="T15" s="34"/>
      <c r="U15" s="34"/>
      <c r="V15" s="34"/>
      <c r="W15" s="34"/>
      <c r="X15" s="34"/>
      <c r="Y15" s="34"/>
      <c r="Z15" s="34"/>
      <c r="AA15" s="34"/>
      <c r="AB15" s="34"/>
      <c r="AC15" s="34"/>
      <c r="AD15" s="34"/>
      <c r="AE15" s="34"/>
    </row>
    <row r="16" spans="1:46" s="2" customFormat="1" ht="6.9" customHeight="1">
      <c r="A16" s="34"/>
      <c r="B16" s="39"/>
      <c r="C16" s="34"/>
      <c r="D16" s="34"/>
      <c r="E16" s="34"/>
      <c r="F16" s="34"/>
      <c r="G16" s="34"/>
      <c r="H16" s="34"/>
      <c r="I16" s="34"/>
      <c r="J16" s="34"/>
      <c r="K16" s="34"/>
      <c r="L16" s="106"/>
      <c r="S16" s="34"/>
      <c r="T16" s="34"/>
      <c r="U16" s="34"/>
      <c r="V16" s="34"/>
      <c r="W16" s="34"/>
      <c r="X16" s="34"/>
      <c r="Y16" s="34"/>
      <c r="Z16" s="34"/>
      <c r="AA16" s="34"/>
      <c r="AB16" s="34"/>
      <c r="AC16" s="34"/>
      <c r="AD16" s="34"/>
      <c r="AE16" s="34"/>
    </row>
    <row r="17" spans="1:31" s="2" customFormat="1" ht="12" customHeight="1">
      <c r="A17" s="34"/>
      <c r="B17" s="39"/>
      <c r="C17" s="34"/>
      <c r="D17" s="105" t="s">
        <v>30</v>
      </c>
      <c r="E17" s="34"/>
      <c r="F17" s="34"/>
      <c r="G17" s="34"/>
      <c r="H17" s="34"/>
      <c r="I17" s="105" t="s">
        <v>26</v>
      </c>
      <c r="J17" s="30" t="str">
        <f>'Rekapitulace stavby'!AN13</f>
        <v>Vyplň údaj</v>
      </c>
      <c r="K17" s="34"/>
      <c r="L17" s="106"/>
      <c r="S17" s="34"/>
      <c r="T17" s="34"/>
      <c r="U17" s="34"/>
      <c r="V17" s="34"/>
      <c r="W17" s="34"/>
      <c r="X17" s="34"/>
      <c r="Y17" s="34"/>
      <c r="Z17" s="34"/>
      <c r="AA17" s="34"/>
      <c r="AB17" s="34"/>
      <c r="AC17" s="34"/>
      <c r="AD17" s="34"/>
      <c r="AE17" s="34"/>
    </row>
    <row r="18" spans="1:31" s="2" customFormat="1" ht="18" customHeight="1">
      <c r="A18" s="34"/>
      <c r="B18" s="39"/>
      <c r="C18" s="34"/>
      <c r="D18" s="34"/>
      <c r="E18" s="356" t="str">
        <f>'Rekapitulace stavby'!E14</f>
        <v>Vyplň údaj</v>
      </c>
      <c r="F18" s="357"/>
      <c r="G18" s="357"/>
      <c r="H18" s="357"/>
      <c r="I18" s="105" t="s">
        <v>29</v>
      </c>
      <c r="J18" s="30" t="str">
        <f>'Rekapitulace stavby'!AN14</f>
        <v>Vyplň údaj</v>
      </c>
      <c r="K18" s="34"/>
      <c r="L18" s="106"/>
      <c r="S18" s="34"/>
      <c r="T18" s="34"/>
      <c r="U18" s="34"/>
      <c r="V18" s="34"/>
      <c r="W18" s="34"/>
      <c r="X18" s="34"/>
      <c r="Y18" s="34"/>
      <c r="Z18" s="34"/>
      <c r="AA18" s="34"/>
      <c r="AB18" s="34"/>
      <c r="AC18" s="34"/>
      <c r="AD18" s="34"/>
      <c r="AE18" s="34"/>
    </row>
    <row r="19" spans="1:31" s="2" customFormat="1" ht="6.9" customHeight="1">
      <c r="A19" s="34"/>
      <c r="B19" s="39"/>
      <c r="C19" s="34"/>
      <c r="D19" s="34"/>
      <c r="E19" s="34"/>
      <c r="F19" s="34"/>
      <c r="G19" s="34"/>
      <c r="H19" s="34"/>
      <c r="I19" s="34"/>
      <c r="J19" s="34"/>
      <c r="K19" s="34"/>
      <c r="L19" s="106"/>
      <c r="S19" s="34"/>
      <c r="T19" s="34"/>
      <c r="U19" s="34"/>
      <c r="V19" s="34"/>
      <c r="W19" s="34"/>
      <c r="X19" s="34"/>
      <c r="Y19" s="34"/>
      <c r="Z19" s="34"/>
      <c r="AA19" s="34"/>
      <c r="AB19" s="34"/>
      <c r="AC19" s="34"/>
      <c r="AD19" s="34"/>
      <c r="AE19" s="34"/>
    </row>
    <row r="20" spans="1:31" s="2" customFormat="1" ht="12" customHeight="1">
      <c r="A20" s="34"/>
      <c r="B20" s="39"/>
      <c r="C20" s="34"/>
      <c r="D20" s="105" t="s">
        <v>32</v>
      </c>
      <c r="E20" s="34"/>
      <c r="F20" s="34"/>
      <c r="G20" s="34"/>
      <c r="H20" s="34"/>
      <c r="I20" s="105" t="s">
        <v>26</v>
      </c>
      <c r="J20" s="107" t="s">
        <v>33</v>
      </c>
      <c r="K20" s="34"/>
      <c r="L20" s="106"/>
      <c r="S20" s="34"/>
      <c r="T20" s="34"/>
      <c r="U20" s="34"/>
      <c r="V20" s="34"/>
      <c r="W20" s="34"/>
      <c r="X20" s="34"/>
      <c r="Y20" s="34"/>
      <c r="Z20" s="34"/>
      <c r="AA20" s="34"/>
      <c r="AB20" s="34"/>
      <c r="AC20" s="34"/>
      <c r="AD20" s="34"/>
      <c r="AE20" s="34"/>
    </row>
    <row r="21" spans="1:31" s="2" customFormat="1" ht="18" customHeight="1">
      <c r="A21" s="34"/>
      <c r="B21" s="39"/>
      <c r="C21" s="34"/>
      <c r="D21" s="34"/>
      <c r="E21" s="107" t="s">
        <v>34</v>
      </c>
      <c r="F21" s="34"/>
      <c r="G21" s="34"/>
      <c r="H21" s="34"/>
      <c r="I21" s="105" t="s">
        <v>29</v>
      </c>
      <c r="J21" s="107" t="s">
        <v>35</v>
      </c>
      <c r="K21" s="34"/>
      <c r="L21" s="106"/>
      <c r="S21" s="34"/>
      <c r="T21" s="34"/>
      <c r="U21" s="34"/>
      <c r="V21" s="34"/>
      <c r="W21" s="34"/>
      <c r="X21" s="34"/>
      <c r="Y21" s="34"/>
      <c r="Z21" s="34"/>
      <c r="AA21" s="34"/>
      <c r="AB21" s="34"/>
      <c r="AC21" s="34"/>
      <c r="AD21" s="34"/>
      <c r="AE21" s="34"/>
    </row>
    <row r="22" spans="1:31" s="2" customFormat="1" ht="6.9" customHeight="1">
      <c r="A22" s="34"/>
      <c r="B22" s="39"/>
      <c r="C22" s="34"/>
      <c r="D22" s="34"/>
      <c r="E22" s="34"/>
      <c r="F22" s="34"/>
      <c r="G22" s="34"/>
      <c r="H22" s="34"/>
      <c r="I22" s="34"/>
      <c r="J22" s="34"/>
      <c r="K22" s="34"/>
      <c r="L22" s="106"/>
      <c r="S22" s="34"/>
      <c r="T22" s="34"/>
      <c r="U22" s="34"/>
      <c r="V22" s="34"/>
      <c r="W22" s="34"/>
      <c r="X22" s="34"/>
      <c r="Y22" s="34"/>
      <c r="Z22" s="34"/>
      <c r="AA22" s="34"/>
      <c r="AB22" s="34"/>
      <c r="AC22" s="34"/>
      <c r="AD22" s="34"/>
      <c r="AE22" s="34"/>
    </row>
    <row r="23" spans="1:31" s="2" customFormat="1" ht="12" customHeight="1">
      <c r="A23" s="34"/>
      <c r="B23" s="39"/>
      <c r="C23" s="34"/>
      <c r="D23" s="105" t="s">
        <v>37</v>
      </c>
      <c r="E23" s="34"/>
      <c r="F23" s="34"/>
      <c r="G23" s="34"/>
      <c r="H23" s="34"/>
      <c r="I23" s="105" t="s">
        <v>26</v>
      </c>
      <c r="J23" s="107" t="str">
        <f>IF('Rekapitulace stavby'!AN19="","",'Rekapitulace stavby'!AN19)</f>
        <v/>
      </c>
      <c r="K23" s="34"/>
      <c r="L23" s="106"/>
      <c r="S23" s="34"/>
      <c r="T23" s="34"/>
      <c r="U23" s="34"/>
      <c r="V23" s="34"/>
      <c r="W23" s="34"/>
      <c r="X23" s="34"/>
      <c r="Y23" s="34"/>
      <c r="Z23" s="34"/>
      <c r="AA23" s="34"/>
      <c r="AB23" s="34"/>
      <c r="AC23" s="34"/>
      <c r="AD23" s="34"/>
      <c r="AE23" s="34"/>
    </row>
    <row r="24" spans="1:31" s="2" customFormat="1" ht="18" customHeight="1">
      <c r="A24" s="34"/>
      <c r="B24" s="39"/>
      <c r="C24" s="34"/>
      <c r="D24" s="34"/>
      <c r="E24" s="107" t="str">
        <f>IF('Rekapitulace stavby'!E20="","",'Rekapitulace stavby'!E20)</f>
        <v xml:space="preserve"> </v>
      </c>
      <c r="F24" s="34"/>
      <c r="G24" s="34"/>
      <c r="H24" s="34"/>
      <c r="I24" s="105" t="s">
        <v>29</v>
      </c>
      <c r="J24" s="107" t="str">
        <f>IF('Rekapitulace stavby'!AN20="","",'Rekapitulace stavby'!AN20)</f>
        <v/>
      </c>
      <c r="K24" s="34"/>
      <c r="L24" s="106"/>
      <c r="S24" s="34"/>
      <c r="T24" s="34"/>
      <c r="U24" s="34"/>
      <c r="V24" s="34"/>
      <c r="W24" s="34"/>
      <c r="X24" s="34"/>
      <c r="Y24" s="34"/>
      <c r="Z24" s="34"/>
      <c r="AA24" s="34"/>
      <c r="AB24" s="34"/>
      <c r="AC24" s="34"/>
      <c r="AD24" s="34"/>
      <c r="AE24" s="34"/>
    </row>
    <row r="25" spans="1:31" s="2" customFormat="1" ht="6.9" customHeight="1">
      <c r="A25" s="34"/>
      <c r="B25" s="39"/>
      <c r="C25" s="34"/>
      <c r="D25" s="34"/>
      <c r="E25" s="34"/>
      <c r="F25" s="34"/>
      <c r="G25" s="34"/>
      <c r="H25" s="34"/>
      <c r="I25" s="34"/>
      <c r="J25" s="34"/>
      <c r="K25" s="34"/>
      <c r="L25" s="106"/>
      <c r="S25" s="34"/>
      <c r="T25" s="34"/>
      <c r="U25" s="34"/>
      <c r="V25" s="34"/>
      <c r="W25" s="34"/>
      <c r="X25" s="34"/>
      <c r="Y25" s="34"/>
      <c r="Z25" s="34"/>
      <c r="AA25" s="34"/>
      <c r="AB25" s="34"/>
      <c r="AC25" s="34"/>
      <c r="AD25" s="34"/>
      <c r="AE25" s="34"/>
    </row>
    <row r="26" spans="1:31" s="2" customFormat="1" ht="12" customHeight="1">
      <c r="A26" s="34"/>
      <c r="B26" s="39"/>
      <c r="C26" s="34"/>
      <c r="D26" s="105" t="s">
        <v>39</v>
      </c>
      <c r="E26" s="34"/>
      <c r="F26" s="34"/>
      <c r="G26" s="34"/>
      <c r="H26" s="34"/>
      <c r="I26" s="34"/>
      <c r="J26" s="34"/>
      <c r="K26" s="34"/>
      <c r="L26" s="106"/>
      <c r="S26" s="34"/>
      <c r="T26" s="34"/>
      <c r="U26" s="34"/>
      <c r="V26" s="34"/>
      <c r="W26" s="34"/>
      <c r="X26" s="34"/>
      <c r="Y26" s="34"/>
      <c r="Z26" s="34"/>
      <c r="AA26" s="34"/>
      <c r="AB26" s="34"/>
      <c r="AC26" s="34"/>
      <c r="AD26" s="34"/>
      <c r="AE26" s="34"/>
    </row>
    <row r="27" spans="1:31" s="8" customFormat="1" ht="16.5" customHeight="1">
      <c r="A27" s="109"/>
      <c r="B27" s="110"/>
      <c r="C27" s="109"/>
      <c r="D27" s="109"/>
      <c r="E27" s="358" t="s">
        <v>19</v>
      </c>
      <c r="F27" s="358"/>
      <c r="G27" s="358"/>
      <c r="H27" s="358"/>
      <c r="I27" s="109"/>
      <c r="J27" s="109"/>
      <c r="K27" s="109"/>
      <c r="L27" s="111"/>
      <c r="S27" s="109"/>
      <c r="T27" s="109"/>
      <c r="U27" s="109"/>
      <c r="V27" s="109"/>
      <c r="W27" s="109"/>
      <c r="X27" s="109"/>
      <c r="Y27" s="109"/>
      <c r="Z27" s="109"/>
      <c r="AA27" s="109"/>
      <c r="AB27" s="109"/>
      <c r="AC27" s="109"/>
      <c r="AD27" s="109"/>
      <c r="AE27" s="109"/>
    </row>
    <row r="28" spans="1:31" s="2" customFormat="1" ht="6.9" customHeight="1">
      <c r="A28" s="34"/>
      <c r="B28" s="39"/>
      <c r="C28" s="34"/>
      <c r="D28" s="34"/>
      <c r="E28" s="34"/>
      <c r="F28" s="34"/>
      <c r="G28" s="34"/>
      <c r="H28" s="34"/>
      <c r="I28" s="34"/>
      <c r="J28" s="34"/>
      <c r="K28" s="34"/>
      <c r="L28" s="106"/>
      <c r="S28" s="34"/>
      <c r="T28" s="34"/>
      <c r="U28" s="34"/>
      <c r="V28" s="34"/>
      <c r="W28" s="34"/>
      <c r="X28" s="34"/>
      <c r="Y28" s="34"/>
      <c r="Z28" s="34"/>
      <c r="AA28" s="34"/>
      <c r="AB28" s="34"/>
      <c r="AC28" s="34"/>
      <c r="AD28" s="34"/>
      <c r="AE28" s="34"/>
    </row>
    <row r="29" spans="1:31" s="2" customFormat="1" ht="6.9" customHeight="1">
      <c r="A29" s="34"/>
      <c r="B29" s="39"/>
      <c r="C29" s="34"/>
      <c r="D29" s="112"/>
      <c r="E29" s="112"/>
      <c r="F29" s="112"/>
      <c r="G29" s="112"/>
      <c r="H29" s="112"/>
      <c r="I29" s="112"/>
      <c r="J29" s="112"/>
      <c r="K29" s="112"/>
      <c r="L29" s="106"/>
      <c r="S29" s="34"/>
      <c r="T29" s="34"/>
      <c r="U29" s="34"/>
      <c r="V29" s="34"/>
      <c r="W29" s="34"/>
      <c r="X29" s="34"/>
      <c r="Y29" s="34"/>
      <c r="Z29" s="34"/>
      <c r="AA29" s="34"/>
      <c r="AB29" s="34"/>
      <c r="AC29" s="34"/>
      <c r="AD29" s="34"/>
      <c r="AE29" s="34"/>
    </row>
    <row r="30" spans="1:31" s="2" customFormat="1" ht="25.35" customHeight="1">
      <c r="A30" s="34"/>
      <c r="B30" s="39"/>
      <c r="C30" s="34"/>
      <c r="D30" s="113" t="s">
        <v>41</v>
      </c>
      <c r="E30" s="34"/>
      <c r="F30" s="34"/>
      <c r="G30" s="34"/>
      <c r="H30" s="34"/>
      <c r="I30" s="34"/>
      <c r="J30" s="114">
        <f>ROUND(J82, 2)</f>
        <v>0</v>
      </c>
      <c r="K30" s="34"/>
      <c r="L30" s="106"/>
      <c r="S30" s="34"/>
      <c r="T30" s="34"/>
      <c r="U30" s="34"/>
      <c r="V30" s="34"/>
      <c r="W30" s="34"/>
      <c r="X30" s="34"/>
      <c r="Y30" s="34"/>
      <c r="Z30" s="34"/>
      <c r="AA30" s="34"/>
      <c r="AB30" s="34"/>
      <c r="AC30" s="34"/>
      <c r="AD30" s="34"/>
      <c r="AE30" s="34"/>
    </row>
    <row r="31" spans="1:31" s="2" customFormat="1" ht="6.9" customHeight="1">
      <c r="A31" s="34"/>
      <c r="B31" s="39"/>
      <c r="C31" s="34"/>
      <c r="D31" s="112"/>
      <c r="E31" s="112"/>
      <c r="F31" s="112"/>
      <c r="G31" s="112"/>
      <c r="H31" s="112"/>
      <c r="I31" s="112"/>
      <c r="J31" s="112"/>
      <c r="K31" s="112"/>
      <c r="L31" s="106"/>
      <c r="S31" s="34"/>
      <c r="T31" s="34"/>
      <c r="U31" s="34"/>
      <c r="V31" s="34"/>
      <c r="W31" s="34"/>
      <c r="X31" s="34"/>
      <c r="Y31" s="34"/>
      <c r="Z31" s="34"/>
      <c r="AA31" s="34"/>
      <c r="AB31" s="34"/>
      <c r="AC31" s="34"/>
      <c r="AD31" s="34"/>
      <c r="AE31" s="34"/>
    </row>
    <row r="32" spans="1:31" s="2" customFormat="1" ht="14.4" customHeight="1">
      <c r="A32" s="34"/>
      <c r="B32" s="39"/>
      <c r="C32" s="34"/>
      <c r="D32" s="34"/>
      <c r="E32" s="34"/>
      <c r="F32" s="115" t="s">
        <v>43</v>
      </c>
      <c r="G32" s="34"/>
      <c r="H32" s="34"/>
      <c r="I32" s="115" t="s">
        <v>42</v>
      </c>
      <c r="J32" s="115" t="s">
        <v>44</v>
      </c>
      <c r="K32" s="34"/>
      <c r="L32" s="106"/>
      <c r="S32" s="34"/>
      <c r="T32" s="34"/>
      <c r="U32" s="34"/>
      <c r="V32" s="34"/>
      <c r="W32" s="34"/>
      <c r="X32" s="34"/>
      <c r="Y32" s="34"/>
      <c r="Z32" s="34"/>
      <c r="AA32" s="34"/>
      <c r="AB32" s="34"/>
      <c r="AC32" s="34"/>
      <c r="AD32" s="34"/>
      <c r="AE32" s="34"/>
    </row>
    <row r="33" spans="1:31" s="2" customFormat="1" ht="14.4" customHeight="1">
      <c r="A33" s="34"/>
      <c r="B33" s="39"/>
      <c r="C33" s="34"/>
      <c r="D33" s="116" t="s">
        <v>45</v>
      </c>
      <c r="E33" s="105" t="s">
        <v>46</v>
      </c>
      <c r="F33" s="117">
        <f>ROUND((SUM(BE82:BE92)),  2)</f>
        <v>0</v>
      </c>
      <c r="G33" s="34"/>
      <c r="H33" s="34"/>
      <c r="I33" s="118">
        <v>0.21</v>
      </c>
      <c r="J33" s="117">
        <f>ROUND(((SUM(BE82:BE92))*I33),  2)</f>
        <v>0</v>
      </c>
      <c r="K33" s="34"/>
      <c r="L33" s="106"/>
      <c r="S33" s="34"/>
      <c r="T33" s="34"/>
      <c r="U33" s="34"/>
      <c r="V33" s="34"/>
      <c r="W33" s="34"/>
      <c r="X33" s="34"/>
      <c r="Y33" s="34"/>
      <c r="Z33" s="34"/>
      <c r="AA33" s="34"/>
      <c r="AB33" s="34"/>
      <c r="AC33" s="34"/>
      <c r="AD33" s="34"/>
      <c r="AE33" s="34"/>
    </row>
    <row r="34" spans="1:31" s="2" customFormat="1" ht="14.4" customHeight="1">
      <c r="A34" s="34"/>
      <c r="B34" s="39"/>
      <c r="C34" s="34"/>
      <c r="D34" s="34"/>
      <c r="E34" s="105" t="s">
        <v>47</v>
      </c>
      <c r="F34" s="117">
        <f>ROUND((SUM(BF82:BF92)),  2)</f>
        <v>0</v>
      </c>
      <c r="G34" s="34"/>
      <c r="H34" s="34"/>
      <c r="I34" s="118">
        <v>0.15</v>
      </c>
      <c r="J34" s="117">
        <f>ROUND(((SUM(BF82:BF92))*I34),  2)</f>
        <v>0</v>
      </c>
      <c r="K34" s="34"/>
      <c r="L34" s="106"/>
      <c r="S34" s="34"/>
      <c r="T34" s="34"/>
      <c r="U34" s="34"/>
      <c r="V34" s="34"/>
      <c r="W34" s="34"/>
      <c r="X34" s="34"/>
      <c r="Y34" s="34"/>
      <c r="Z34" s="34"/>
      <c r="AA34" s="34"/>
      <c r="AB34" s="34"/>
      <c r="AC34" s="34"/>
      <c r="AD34" s="34"/>
      <c r="AE34" s="34"/>
    </row>
    <row r="35" spans="1:31" s="2" customFormat="1" ht="14.4" hidden="1" customHeight="1">
      <c r="A35" s="34"/>
      <c r="B35" s="39"/>
      <c r="C35" s="34"/>
      <c r="D35" s="34"/>
      <c r="E35" s="105" t="s">
        <v>48</v>
      </c>
      <c r="F35" s="117">
        <f>ROUND((SUM(BG82:BG92)),  2)</f>
        <v>0</v>
      </c>
      <c r="G35" s="34"/>
      <c r="H35" s="34"/>
      <c r="I35" s="118">
        <v>0.21</v>
      </c>
      <c r="J35" s="117">
        <f>0</f>
        <v>0</v>
      </c>
      <c r="K35" s="34"/>
      <c r="L35" s="106"/>
      <c r="S35" s="34"/>
      <c r="T35" s="34"/>
      <c r="U35" s="34"/>
      <c r="V35" s="34"/>
      <c r="W35" s="34"/>
      <c r="X35" s="34"/>
      <c r="Y35" s="34"/>
      <c r="Z35" s="34"/>
      <c r="AA35" s="34"/>
      <c r="AB35" s="34"/>
      <c r="AC35" s="34"/>
      <c r="AD35" s="34"/>
      <c r="AE35" s="34"/>
    </row>
    <row r="36" spans="1:31" s="2" customFormat="1" ht="14.4" hidden="1" customHeight="1">
      <c r="A36" s="34"/>
      <c r="B36" s="39"/>
      <c r="C36" s="34"/>
      <c r="D36" s="34"/>
      <c r="E36" s="105" t="s">
        <v>49</v>
      </c>
      <c r="F36" s="117">
        <f>ROUND((SUM(BH82:BH92)),  2)</f>
        <v>0</v>
      </c>
      <c r="G36" s="34"/>
      <c r="H36" s="34"/>
      <c r="I36" s="118">
        <v>0.15</v>
      </c>
      <c r="J36" s="117">
        <f>0</f>
        <v>0</v>
      </c>
      <c r="K36" s="34"/>
      <c r="L36" s="106"/>
      <c r="S36" s="34"/>
      <c r="T36" s="34"/>
      <c r="U36" s="34"/>
      <c r="V36" s="34"/>
      <c r="W36" s="34"/>
      <c r="X36" s="34"/>
      <c r="Y36" s="34"/>
      <c r="Z36" s="34"/>
      <c r="AA36" s="34"/>
      <c r="AB36" s="34"/>
      <c r="AC36" s="34"/>
      <c r="AD36" s="34"/>
      <c r="AE36" s="34"/>
    </row>
    <row r="37" spans="1:31" s="2" customFormat="1" ht="14.4" hidden="1" customHeight="1">
      <c r="A37" s="34"/>
      <c r="B37" s="39"/>
      <c r="C37" s="34"/>
      <c r="D37" s="34"/>
      <c r="E37" s="105" t="s">
        <v>50</v>
      </c>
      <c r="F37" s="117">
        <f>ROUND((SUM(BI82:BI92)),  2)</f>
        <v>0</v>
      </c>
      <c r="G37" s="34"/>
      <c r="H37" s="34"/>
      <c r="I37" s="118">
        <v>0</v>
      </c>
      <c r="J37" s="117">
        <f>0</f>
        <v>0</v>
      </c>
      <c r="K37" s="34"/>
      <c r="L37" s="106"/>
      <c r="S37" s="34"/>
      <c r="T37" s="34"/>
      <c r="U37" s="34"/>
      <c r="V37" s="34"/>
      <c r="W37" s="34"/>
      <c r="X37" s="34"/>
      <c r="Y37" s="34"/>
      <c r="Z37" s="34"/>
      <c r="AA37" s="34"/>
      <c r="AB37" s="34"/>
      <c r="AC37" s="34"/>
      <c r="AD37" s="34"/>
      <c r="AE37" s="34"/>
    </row>
    <row r="38" spans="1:31" s="2" customFormat="1" ht="6.9" customHeight="1">
      <c r="A38" s="34"/>
      <c r="B38" s="39"/>
      <c r="C38" s="34"/>
      <c r="D38" s="34"/>
      <c r="E38" s="34"/>
      <c r="F38" s="34"/>
      <c r="G38" s="34"/>
      <c r="H38" s="34"/>
      <c r="I38" s="34"/>
      <c r="J38" s="34"/>
      <c r="K38" s="34"/>
      <c r="L38" s="106"/>
      <c r="S38" s="34"/>
      <c r="T38" s="34"/>
      <c r="U38" s="34"/>
      <c r="V38" s="34"/>
      <c r="W38" s="34"/>
      <c r="X38" s="34"/>
      <c r="Y38" s="34"/>
      <c r="Z38" s="34"/>
      <c r="AA38" s="34"/>
      <c r="AB38" s="34"/>
      <c r="AC38" s="34"/>
      <c r="AD38" s="34"/>
      <c r="AE38" s="34"/>
    </row>
    <row r="39" spans="1:31" s="2" customFormat="1" ht="25.35" customHeight="1">
      <c r="A39" s="34"/>
      <c r="B39" s="39"/>
      <c r="C39" s="119"/>
      <c r="D39" s="120" t="s">
        <v>51</v>
      </c>
      <c r="E39" s="121"/>
      <c r="F39" s="121"/>
      <c r="G39" s="122" t="s">
        <v>52</v>
      </c>
      <c r="H39" s="123" t="s">
        <v>53</v>
      </c>
      <c r="I39" s="121"/>
      <c r="J39" s="124">
        <f>SUM(J30:J37)</f>
        <v>0</v>
      </c>
      <c r="K39" s="125"/>
      <c r="L39" s="106"/>
      <c r="S39" s="34"/>
      <c r="T39" s="34"/>
      <c r="U39" s="34"/>
      <c r="V39" s="34"/>
      <c r="W39" s="34"/>
      <c r="X39" s="34"/>
      <c r="Y39" s="34"/>
      <c r="Z39" s="34"/>
      <c r="AA39" s="34"/>
      <c r="AB39" s="34"/>
      <c r="AC39" s="34"/>
      <c r="AD39" s="34"/>
      <c r="AE39" s="34"/>
    </row>
    <row r="40" spans="1:31" s="2" customFormat="1" ht="14.4" customHeight="1">
      <c r="A40" s="34"/>
      <c r="B40" s="126"/>
      <c r="C40" s="127"/>
      <c r="D40" s="127"/>
      <c r="E40" s="127"/>
      <c r="F40" s="127"/>
      <c r="G40" s="127"/>
      <c r="H40" s="127"/>
      <c r="I40" s="127"/>
      <c r="J40" s="127"/>
      <c r="K40" s="127"/>
      <c r="L40" s="106"/>
      <c r="S40" s="34"/>
      <c r="T40" s="34"/>
      <c r="U40" s="34"/>
      <c r="V40" s="34"/>
      <c r="W40" s="34"/>
      <c r="X40" s="34"/>
      <c r="Y40" s="34"/>
      <c r="Z40" s="34"/>
      <c r="AA40" s="34"/>
      <c r="AB40" s="34"/>
      <c r="AC40" s="34"/>
      <c r="AD40" s="34"/>
      <c r="AE40" s="34"/>
    </row>
    <row r="44" spans="1:31" s="2" customFormat="1" ht="6.9" customHeight="1">
      <c r="A44" s="34"/>
      <c r="B44" s="128"/>
      <c r="C44" s="129"/>
      <c r="D44" s="129"/>
      <c r="E44" s="129"/>
      <c r="F44" s="129"/>
      <c r="G44" s="129"/>
      <c r="H44" s="129"/>
      <c r="I44" s="129"/>
      <c r="J44" s="129"/>
      <c r="K44" s="129"/>
      <c r="L44" s="106"/>
      <c r="S44" s="34"/>
      <c r="T44" s="34"/>
      <c r="U44" s="34"/>
      <c r="V44" s="34"/>
      <c r="W44" s="34"/>
      <c r="X44" s="34"/>
      <c r="Y44" s="34"/>
      <c r="Z44" s="34"/>
      <c r="AA44" s="34"/>
      <c r="AB44" s="34"/>
      <c r="AC44" s="34"/>
      <c r="AD44" s="34"/>
      <c r="AE44" s="34"/>
    </row>
    <row r="45" spans="1:31" s="2" customFormat="1" ht="24.9" customHeight="1">
      <c r="A45" s="34"/>
      <c r="B45" s="35"/>
      <c r="C45" s="23" t="s">
        <v>93</v>
      </c>
      <c r="D45" s="36"/>
      <c r="E45" s="36"/>
      <c r="F45" s="36"/>
      <c r="G45" s="36"/>
      <c r="H45" s="36"/>
      <c r="I45" s="36"/>
      <c r="J45" s="36"/>
      <c r="K45" s="36"/>
      <c r="L45" s="106"/>
      <c r="S45" s="34"/>
      <c r="T45" s="34"/>
      <c r="U45" s="34"/>
      <c r="V45" s="34"/>
      <c r="W45" s="34"/>
      <c r="X45" s="34"/>
      <c r="Y45" s="34"/>
      <c r="Z45" s="34"/>
      <c r="AA45" s="34"/>
      <c r="AB45" s="34"/>
      <c r="AC45" s="34"/>
      <c r="AD45" s="34"/>
      <c r="AE45" s="34"/>
    </row>
    <row r="46" spans="1:31" s="2" customFormat="1" ht="6.9" customHeight="1">
      <c r="A46" s="34"/>
      <c r="B46" s="35"/>
      <c r="C46" s="36"/>
      <c r="D46" s="36"/>
      <c r="E46" s="36"/>
      <c r="F46" s="36"/>
      <c r="G46" s="36"/>
      <c r="H46" s="36"/>
      <c r="I46" s="36"/>
      <c r="J46" s="36"/>
      <c r="K46" s="36"/>
      <c r="L46" s="106"/>
      <c r="S46" s="34"/>
      <c r="T46" s="34"/>
      <c r="U46" s="34"/>
      <c r="V46" s="34"/>
      <c r="W46" s="34"/>
      <c r="X46" s="34"/>
      <c r="Y46" s="34"/>
      <c r="Z46" s="34"/>
      <c r="AA46" s="34"/>
      <c r="AB46" s="34"/>
      <c r="AC46" s="34"/>
      <c r="AD46" s="34"/>
      <c r="AE46" s="34"/>
    </row>
    <row r="47" spans="1:31" s="2" customFormat="1" ht="12" customHeight="1">
      <c r="A47" s="34"/>
      <c r="B47" s="35"/>
      <c r="C47" s="29" t="s">
        <v>16</v>
      </c>
      <c r="D47" s="36"/>
      <c r="E47" s="36"/>
      <c r="F47" s="36"/>
      <c r="G47" s="36"/>
      <c r="H47" s="36"/>
      <c r="I47" s="36"/>
      <c r="J47" s="36"/>
      <c r="K47" s="36"/>
      <c r="L47" s="106"/>
      <c r="S47" s="34"/>
      <c r="T47" s="34"/>
      <c r="U47" s="34"/>
      <c r="V47" s="34"/>
      <c r="W47" s="34"/>
      <c r="X47" s="34"/>
      <c r="Y47" s="34"/>
      <c r="Z47" s="34"/>
      <c r="AA47" s="34"/>
      <c r="AB47" s="34"/>
      <c r="AC47" s="34"/>
      <c r="AD47" s="34"/>
      <c r="AE47" s="34"/>
    </row>
    <row r="48" spans="1:31" s="2" customFormat="1" ht="16.5" customHeight="1">
      <c r="A48" s="34"/>
      <c r="B48" s="35"/>
      <c r="C48" s="36"/>
      <c r="D48" s="36"/>
      <c r="E48" s="359" t="str">
        <f>E7</f>
        <v>Oprava sociálního zařízení na Gymnázium Vysoké Mýto</v>
      </c>
      <c r="F48" s="360"/>
      <c r="G48" s="360"/>
      <c r="H48" s="360"/>
      <c r="I48" s="36"/>
      <c r="J48" s="36"/>
      <c r="K48" s="36"/>
      <c r="L48" s="106"/>
      <c r="S48" s="34"/>
      <c r="T48" s="34"/>
      <c r="U48" s="34"/>
      <c r="V48" s="34"/>
      <c r="W48" s="34"/>
      <c r="X48" s="34"/>
      <c r="Y48" s="34"/>
      <c r="Z48" s="34"/>
      <c r="AA48" s="34"/>
      <c r="AB48" s="34"/>
      <c r="AC48" s="34"/>
      <c r="AD48" s="34"/>
      <c r="AE48" s="34"/>
    </row>
    <row r="49" spans="1:47" s="2" customFormat="1" ht="12" customHeight="1">
      <c r="A49" s="34"/>
      <c r="B49" s="35"/>
      <c r="C49" s="29" t="s">
        <v>91</v>
      </c>
      <c r="D49" s="36"/>
      <c r="E49" s="36"/>
      <c r="F49" s="36"/>
      <c r="G49" s="36"/>
      <c r="H49" s="36"/>
      <c r="I49" s="36"/>
      <c r="J49" s="36"/>
      <c r="K49" s="36"/>
      <c r="L49" s="106"/>
      <c r="S49" s="34"/>
      <c r="T49" s="34"/>
      <c r="U49" s="34"/>
      <c r="V49" s="34"/>
      <c r="W49" s="34"/>
      <c r="X49" s="34"/>
      <c r="Y49" s="34"/>
      <c r="Z49" s="34"/>
      <c r="AA49" s="34"/>
      <c r="AB49" s="34"/>
      <c r="AC49" s="34"/>
      <c r="AD49" s="34"/>
      <c r="AE49" s="34"/>
    </row>
    <row r="50" spans="1:47" s="2" customFormat="1" ht="16.5" customHeight="1">
      <c r="A50" s="34"/>
      <c r="B50" s="35"/>
      <c r="C50" s="36"/>
      <c r="D50" s="36"/>
      <c r="E50" s="331" t="str">
        <f>E9</f>
        <v>VON - Vedlejší a ostatní náklady</v>
      </c>
      <c r="F50" s="361"/>
      <c r="G50" s="361"/>
      <c r="H50" s="361"/>
      <c r="I50" s="36"/>
      <c r="J50" s="36"/>
      <c r="K50" s="36"/>
      <c r="L50" s="106"/>
      <c r="S50" s="34"/>
      <c r="T50" s="34"/>
      <c r="U50" s="34"/>
      <c r="V50" s="34"/>
      <c r="W50" s="34"/>
      <c r="X50" s="34"/>
      <c r="Y50" s="34"/>
      <c r="Z50" s="34"/>
      <c r="AA50" s="34"/>
      <c r="AB50" s="34"/>
      <c r="AC50" s="34"/>
      <c r="AD50" s="34"/>
      <c r="AE50" s="34"/>
    </row>
    <row r="51" spans="1:47" s="2" customFormat="1" ht="6.9" customHeight="1">
      <c r="A51" s="34"/>
      <c r="B51" s="35"/>
      <c r="C51" s="36"/>
      <c r="D51" s="36"/>
      <c r="E51" s="36"/>
      <c r="F51" s="36"/>
      <c r="G51" s="36"/>
      <c r="H51" s="36"/>
      <c r="I51" s="36"/>
      <c r="J51" s="36"/>
      <c r="K51" s="36"/>
      <c r="L51" s="106"/>
      <c r="S51" s="34"/>
      <c r="T51" s="34"/>
      <c r="U51" s="34"/>
      <c r="V51" s="34"/>
      <c r="W51" s="34"/>
      <c r="X51" s="34"/>
      <c r="Y51" s="34"/>
      <c r="Z51" s="34"/>
      <c r="AA51" s="34"/>
      <c r="AB51" s="34"/>
      <c r="AC51" s="34"/>
      <c r="AD51" s="34"/>
      <c r="AE51" s="34"/>
    </row>
    <row r="52" spans="1:47" s="2" customFormat="1" ht="12" customHeight="1">
      <c r="A52" s="34"/>
      <c r="B52" s="35"/>
      <c r="C52" s="29" t="s">
        <v>21</v>
      </c>
      <c r="D52" s="36"/>
      <c r="E52" s="36"/>
      <c r="F52" s="27" t="str">
        <f>F12</f>
        <v>566 01 Vysoké Mýto</v>
      </c>
      <c r="G52" s="36"/>
      <c r="H52" s="36"/>
      <c r="I52" s="29" t="s">
        <v>23</v>
      </c>
      <c r="J52" s="59" t="str">
        <f>IF(J12="","",J12)</f>
        <v>14. 4. 2021</v>
      </c>
      <c r="K52" s="36"/>
      <c r="L52" s="106"/>
      <c r="S52" s="34"/>
      <c r="T52" s="34"/>
      <c r="U52" s="34"/>
      <c r="V52" s="34"/>
      <c r="W52" s="34"/>
      <c r="X52" s="34"/>
      <c r="Y52" s="34"/>
      <c r="Z52" s="34"/>
      <c r="AA52" s="34"/>
      <c r="AB52" s="34"/>
      <c r="AC52" s="34"/>
      <c r="AD52" s="34"/>
      <c r="AE52" s="34"/>
    </row>
    <row r="53" spans="1:47" s="2" customFormat="1" ht="6.9" customHeight="1">
      <c r="A53" s="34"/>
      <c r="B53" s="35"/>
      <c r="C53" s="36"/>
      <c r="D53" s="36"/>
      <c r="E53" s="36"/>
      <c r="F53" s="36"/>
      <c r="G53" s="36"/>
      <c r="H53" s="36"/>
      <c r="I53" s="36"/>
      <c r="J53" s="36"/>
      <c r="K53" s="36"/>
      <c r="L53" s="106"/>
      <c r="S53" s="34"/>
      <c r="T53" s="34"/>
      <c r="U53" s="34"/>
      <c r="V53" s="34"/>
      <c r="W53" s="34"/>
      <c r="X53" s="34"/>
      <c r="Y53" s="34"/>
      <c r="Z53" s="34"/>
      <c r="AA53" s="34"/>
      <c r="AB53" s="34"/>
      <c r="AC53" s="34"/>
      <c r="AD53" s="34"/>
      <c r="AE53" s="34"/>
    </row>
    <row r="54" spans="1:47" s="2" customFormat="1" ht="40.049999999999997" customHeight="1">
      <c r="A54" s="34"/>
      <c r="B54" s="35"/>
      <c r="C54" s="29" t="s">
        <v>25</v>
      </c>
      <c r="D54" s="36"/>
      <c r="E54" s="36"/>
      <c r="F54" s="27" t="str">
        <f>E15</f>
        <v>Gymnázium Vysoké Mýto,n.Vaňorného163,56601Vys.Mýto</v>
      </c>
      <c r="G54" s="36"/>
      <c r="H54" s="36"/>
      <c r="I54" s="29" t="s">
        <v>32</v>
      </c>
      <c r="J54" s="32" t="str">
        <f>E21</f>
        <v>BKN spol.s r.o.Vladislavova 29/I 56601 Vysoké Mýto</v>
      </c>
      <c r="K54" s="36"/>
      <c r="L54" s="106"/>
      <c r="S54" s="34"/>
      <c r="T54" s="34"/>
      <c r="U54" s="34"/>
      <c r="V54" s="34"/>
      <c r="W54" s="34"/>
      <c r="X54" s="34"/>
      <c r="Y54" s="34"/>
      <c r="Z54" s="34"/>
      <c r="AA54" s="34"/>
      <c r="AB54" s="34"/>
      <c r="AC54" s="34"/>
      <c r="AD54" s="34"/>
      <c r="AE54" s="34"/>
    </row>
    <row r="55" spans="1:47" s="2" customFormat="1" ht="15.15" customHeight="1">
      <c r="A55" s="34"/>
      <c r="B55" s="35"/>
      <c r="C55" s="29" t="s">
        <v>30</v>
      </c>
      <c r="D55" s="36"/>
      <c r="E55" s="36"/>
      <c r="F55" s="27" t="str">
        <f>IF(E18="","",E18)</f>
        <v>Vyplň údaj</v>
      </c>
      <c r="G55" s="36"/>
      <c r="H55" s="36"/>
      <c r="I55" s="29" t="s">
        <v>37</v>
      </c>
      <c r="J55" s="32" t="str">
        <f>E24</f>
        <v xml:space="preserve"> </v>
      </c>
      <c r="K55" s="36"/>
      <c r="L55" s="106"/>
      <c r="S55" s="34"/>
      <c r="T55" s="34"/>
      <c r="U55" s="34"/>
      <c r="V55" s="34"/>
      <c r="W55" s="34"/>
      <c r="X55" s="34"/>
      <c r="Y55" s="34"/>
      <c r="Z55" s="34"/>
      <c r="AA55" s="34"/>
      <c r="AB55" s="34"/>
      <c r="AC55" s="34"/>
      <c r="AD55" s="34"/>
      <c r="AE55" s="34"/>
    </row>
    <row r="56" spans="1:47" s="2" customFormat="1" ht="10.35" customHeight="1">
      <c r="A56" s="34"/>
      <c r="B56" s="35"/>
      <c r="C56" s="36"/>
      <c r="D56" s="36"/>
      <c r="E56" s="36"/>
      <c r="F56" s="36"/>
      <c r="G56" s="36"/>
      <c r="H56" s="36"/>
      <c r="I56" s="36"/>
      <c r="J56" s="36"/>
      <c r="K56" s="36"/>
      <c r="L56" s="106"/>
      <c r="S56" s="34"/>
      <c r="T56" s="34"/>
      <c r="U56" s="34"/>
      <c r="V56" s="34"/>
      <c r="W56" s="34"/>
      <c r="X56" s="34"/>
      <c r="Y56" s="34"/>
      <c r="Z56" s="34"/>
      <c r="AA56" s="34"/>
      <c r="AB56" s="34"/>
      <c r="AC56" s="34"/>
      <c r="AD56" s="34"/>
      <c r="AE56" s="34"/>
    </row>
    <row r="57" spans="1:47" s="2" customFormat="1" ht="29.25" customHeight="1">
      <c r="A57" s="34"/>
      <c r="B57" s="35"/>
      <c r="C57" s="130" t="s">
        <v>94</v>
      </c>
      <c r="D57" s="131"/>
      <c r="E57" s="131"/>
      <c r="F57" s="131"/>
      <c r="G57" s="131"/>
      <c r="H57" s="131"/>
      <c r="I57" s="131"/>
      <c r="J57" s="132" t="s">
        <v>95</v>
      </c>
      <c r="K57" s="131"/>
      <c r="L57" s="106"/>
      <c r="S57" s="34"/>
      <c r="T57" s="34"/>
      <c r="U57" s="34"/>
      <c r="V57" s="34"/>
      <c r="W57" s="34"/>
      <c r="X57" s="34"/>
      <c r="Y57" s="34"/>
      <c r="Z57" s="34"/>
      <c r="AA57" s="34"/>
      <c r="AB57" s="34"/>
      <c r="AC57" s="34"/>
      <c r="AD57" s="34"/>
      <c r="AE57" s="34"/>
    </row>
    <row r="58" spans="1:47" s="2" customFormat="1" ht="10.35" customHeight="1">
      <c r="A58" s="34"/>
      <c r="B58" s="35"/>
      <c r="C58" s="36"/>
      <c r="D58" s="36"/>
      <c r="E58" s="36"/>
      <c r="F58" s="36"/>
      <c r="G58" s="36"/>
      <c r="H58" s="36"/>
      <c r="I58" s="36"/>
      <c r="J58" s="36"/>
      <c r="K58" s="36"/>
      <c r="L58" s="106"/>
      <c r="S58" s="34"/>
      <c r="T58" s="34"/>
      <c r="U58" s="34"/>
      <c r="V58" s="34"/>
      <c r="W58" s="34"/>
      <c r="X58" s="34"/>
      <c r="Y58" s="34"/>
      <c r="Z58" s="34"/>
      <c r="AA58" s="34"/>
      <c r="AB58" s="34"/>
      <c r="AC58" s="34"/>
      <c r="AD58" s="34"/>
      <c r="AE58" s="34"/>
    </row>
    <row r="59" spans="1:47" s="2" customFormat="1" ht="22.8" customHeight="1">
      <c r="A59" s="34"/>
      <c r="B59" s="35"/>
      <c r="C59" s="133" t="s">
        <v>73</v>
      </c>
      <c r="D59" s="36"/>
      <c r="E59" s="36"/>
      <c r="F59" s="36"/>
      <c r="G59" s="36"/>
      <c r="H59" s="36"/>
      <c r="I59" s="36"/>
      <c r="J59" s="77">
        <f>J82</f>
        <v>0</v>
      </c>
      <c r="K59" s="36"/>
      <c r="L59" s="106"/>
      <c r="S59" s="34"/>
      <c r="T59" s="34"/>
      <c r="U59" s="34"/>
      <c r="V59" s="34"/>
      <c r="W59" s="34"/>
      <c r="X59" s="34"/>
      <c r="Y59" s="34"/>
      <c r="Z59" s="34"/>
      <c r="AA59" s="34"/>
      <c r="AB59" s="34"/>
      <c r="AC59" s="34"/>
      <c r="AD59" s="34"/>
      <c r="AE59" s="34"/>
      <c r="AU59" s="17" t="s">
        <v>96</v>
      </c>
    </row>
    <row r="60" spans="1:47" s="9" customFormat="1" ht="24.9" customHeight="1">
      <c r="B60" s="134"/>
      <c r="C60" s="135"/>
      <c r="D60" s="136" t="s">
        <v>818</v>
      </c>
      <c r="E60" s="137"/>
      <c r="F60" s="137"/>
      <c r="G60" s="137"/>
      <c r="H60" s="137"/>
      <c r="I60" s="137"/>
      <c r="J60" s="138">
        <f>J83</f>
        <v>0</v>
      </c>
      <c r="K60" s="135"/>
      <c r="L60" s="139"/>
    </row>
    <row r="61" spans="1:47" s="10" customFormat="1" ht="19.95" customHeight="1">
      <c r="B61" s="140"/>
      <c r="C61" s="141"/>
      <c r="D61" s="142" t="s">
        <v>819</v>
      </c>
      <c r="E61" s="143"/>
      <c r="F61" s="143"/>
      <c r="G61" s="143"/>
      <c r="H61" s="143"/>
      <c r="I61" s="143"/>
      <c r="J61" s="144">
        <f>J84</f>
        <v>0</v>
      </c>
      <c r="K61" s="141"/>
      <c r="L61" s="145"/>
    </row>
    <row r="62" spans="1:47" s="10" customFormat="1" ht="19.95" customHeight="1">
      <c r="B62" s="140"/>
      <c r="C62" s="141"/>
      <c r="D62" s="142" t="s">
        <v>820</v>
      </c>
      <c r="E62" s="143"/>
      <c r="F62" s="143"/>
      <c r="G62" s="143"/>
      <c r="H62" s="143"/>
      <c r="I62" s="143"/>
      <c r="J62" s="144">
        <f>J90</f>
        <v>0</v>
      </c>
      <c r="K62" s="141"/>
      <c r="L62" s="145"/>
    </row>
    <row r="63" spans="1:47" s="2" customFormat="1" ht="21.75" customHeight="1">
      <c r="A63" s="34"/>
      <c r="B63" s="35"/>
      <c r="C63" s="36"/>
      <c r="D63" s="36"/>
      <c r="E63" s="36"/>
      <c r="F63" s="36"/>
      <c r="G63" s="36"/>
      <c r="H63" s="36"/>
      <c r="I63" s="36"/>
      <c r="J63" s="36"/>
      <c r="K63" s="36"/>
      <c r="L63" s="106"/>
      <c r="S63" s="34"/>
      <c r="T63" s="34"/>
      <c r="U63" s="34"/>
      <c r="V63" s="34"/>
      <c r="W63" s="34"/>
      <c r="X63" s="34"/>
      <c r="Y63" s="34"/>
      <c r="Z63" s="34"/>
      <c r="AA63" s="34"/>
      <c r="AB63" s="34"/>
      <c r="AC63" s="34"/>
      <c r="AD63" s="34"/>
      <c r="AE63" s="34"/>
    </row>
    <row r="64" spans="1:47" s="2" customFormat="1" ht="6.9" customHeight="1">
      <c r="A64" s="34"/>
      <c r="B64" s="47"/>
      <c r="C64" s="48"/>
      <c r="D64" s="48"/>
      <c r="E64" s="48"/>
      <c r="F64" s="48"/>
      <c r="G64" s="48"/>
      <c r="H64" s="48"/>
      <c r="I64" s="48"/>
      <c r="J64" s="48"/>
      <c r="K64" s="48"/>
      <c r="L64" s="106"/>
      <c r="S64" s="34"/>
      <c r="T64" s="34"/>
      <c r="U64" s="34"/>
      <c r="V64" s="34"/>
      <c r="W64" s="34"/>
      <c r="X64" s="34"/>
      <c r="Y64" s="34"/>
      <c r="Z64" s="34"/>
      <c r="AA64" s="34"/>
      <c r="AB64" s="34"/>
      <c r="AC64" s="34"/>
      <c r="AD64" s="34"/>
      <c r="AE64" s="34"/>
    </row>
    <row r="68" spans="1:31" s="2" customFormat="1" ht="6.9" customHeight="1">
      <c r="A68" s="34"/>
      <c r="B68" s="49"/>
      <c r="C68" s="50"/>
      <c r="D68" s="50"/>
      <c r="E68" s="50"/>
      <c r="F68" s="50"/>
      <c r="G68" s="50"/>
      <c r="H68" s="50"/>
      <c r="I68" s="50"/>
      <c r="J68" s="50"/>
      <c r="K68" s="50"/>
      <c r="L68" s="106"/>
      <c r="S68" s="34"/>
      <c r="T68" s="34"/>
      <c r="U68" s="34"/>
      <c r="V68" s="34"/>
      <c r="W68" s="34"/>
      <c r="X68" s="34"/>
      <c r="Y68" s="34"/>
      <c r="Z68" s="34"/>
      <c r="AA68" s="34"/>
      <c r="AB68" s="34"/>
      <c r="AC68" s="34"/>
      <c r="AD68" s="34"/>
      <c r="AE68" s="34"/>
    </row>
    <row r="69" spans="1:31" s="2" customFormat="1" ht="24.9" customHeight="1">
      <c r="A69" s="34"/>
      <c r="B69" s="35"/>
      <c r="C69" s="23" t="s">
        <v>116</v>
      </c>
      <c r="D69" s="36"/>
      <c r="E69" s="36"/>
      <c r="F69" s="36"/>
      <c r="G69" s="36"/>
      <c r="H69" s="36"/>
      <c r="I69" s="36"/>
      <c r="J69" s="36"/>
      <c r="K69" s="36"/>
      <c r="L69" s="106"/>
      <c r="S69" s="34"/>
      <c r="T69" s="34"/>
      <c r="U69" s="34"/>
      <c r="V69" s="34"/>
      <c r="W69" s="34"/>
      <c r="X69" s="34"/>
      <c r="Y69" s="34"/>
      <c r="Z69" s="34"/>
      <c r="AA69" s="34"/>
      <c r="AB69" s="34"/>
      <c r="AC69" s="34"/>
      <c r="AD69" s="34"/>
      <c r="AE69" s="34"/>
    </row>
    <row r="70" spans="1:31" s="2" customFormat="1" ht="6.9" customHeight="1">
      <c r="A70" s="34"/>
      <c r="B70" s="35"/>
      <c r="C70" s="36"/>
      <c r="D70" s="36"/>
      <c r="E70" s="36"/>
      <c r="F70" s="36"/>
      <c r="G70" s="36"/>
      <c r="H70" s="36"/>
      <c r="I70" s="36"/>
      <c r="J70" s="36"/>
      <c r="K70" s="36"/>
      <c r="L70" s="106"/>
      <c r="S70" s="34"/>
      <c r="T70" s="34"/>
      <c r="U70" s="34"/>
      <c r="V70" s="34"/>
      <c r="W70" s="34"/>
      <c r="X70" s="34"/>
      <c r="Y70" s="34"/>
      <c r="Z70" s="34"/>
      <c r="AA70" s="34"/>
      <c r="AB70" s="34"/>
      <c r="AC70" s="34"/>
      <c r="AD70" s="34"/>
      <c r="AE70" s="34"/>
    </row>
    <row r="71" spans="1:31" s="2" customFormat="1" ht="12" customHeight="1">
      <c r="A71" s="34"/>
      <c r="B71" s="35"/>
      <c r="C71" s="29" t="s">
        <v>16</v>
      </c>
      <c r="D71" s="36"/>
      <c r="E71" s="36"/>
      <c r="F71" s="36"/>
      <c r="G71" s="36"/>
      <c r="H71" s="36"/>
      <c r="I71" s="36"/>
      <c r="J71" s="36"/>
      <c r="K71" s="36"/>
      <c r="L71" s="106"/>
      <c r="S71" s="34"/>
      <c r="T71" s="34"/>
      <c r="U71" s="34"/>
      <c r="V71" s="34"/>
      <c r="W71" s="34"/>
      <c r="X71" s="34"/>
      <c r="Y71" s="34"/>
      <c r="Z71" s="34"/>
      <c r="AA71" s="34"/>
      <c r="AB71" s="34"/>
      <c r="AC71" s="34"/>
      <c r="AD71" s="34"/>
      <c r="AE71" s="34"/>
    </row>
    <row r="72" spans="1:31" s="2" customFormat="1" ht="16.5" customHeight="1">
      <c r="A72" s="34"/>
      <c r="B72" s="35"/>
      <c r="C72" s="36"/>
      <c r="D72" s="36"/>
      <c r="E72" s="359" t="str">
        <f>E7</f>
        <v>Oprava sociálního zařízení na Gymnázium Vysoké Mýto</v>
      </c>
      <c r="F72" s="360"/>
      <c r="G72" s="360"/>
      <c r="H72" s="360"/>
      <c r="I72" s="36"/>
      <c r="J72" s="36"/>
      <c r="K72" s="36"/>
      <c r="L72" s="106"/>
      <c r="S72" s="34"/>
      <c r="T72" s="34"/>
      <c r="U72" s="34"/>
      <c r="V72" s="34"/>
      <c r="W72" s="34"/>
      <c r="X72" s="34"/>
      <c r="Y72" s="34"/>
      <c r="Z72" s="34"/>
      <c r="AA72" s="34"/>
      <c r="AB72" s="34"/>
      <c r="AC72" s="34"/>
      <c r="AD72" s="34"/>
      <c r="AE72" s="34"/>
    </row>
    <row r="73" spans="1:31" s="2" customFormat="1" ht="12" customHeight="1">
      <c r="A73" s="34"/>
      <c r="B73" s="35"/>
      <c r="C73" s="29" t="s">
        <v>91</v>
      </c>
      <c r="D73" s="36"/>
      <c r="E73" s="36"/>
      <c r="F73" s="36"/>
      <c r="G73" s="36"/>
      <c r="H73" s="36"/>
      <c r="I73" s="36"/>
      <c r="J73" s="36"/>
      <c r="K73" s="36"/>
      <c r="L73" s="106"/>
      <c r="S73" s="34"/>
      <c r="T73" s="34"/>
      <c r="U73" s="34"/>
      <c r="V73" s="34"/>
      <c r="W73" s="34"/>
      <c r="X73" s="34"/>
      <c r="Y73" s="34"/>
      <c r="Z73" s="34"/>
      <c r="AA73" s="34"/>
      <c r="AB73" s="34"/>
      <c r="AC73" s="34"/>
      <c r="AD73" s="34"/>
      <c r="AE73" s="34"/>
    </row>
    <row r="74" spans="1:31" s="2" customFormat="1" ht="16.5" customHeight="1">
      <c r="A74" s="34"/>
      <c r="B74" s="35"/>
      <c r="C74" s="36"/>
      <c r="D74" s="36"/>
      <c r="E74" s="331" t="str">
        <f>E9</f>
        <v>VON - Vedlejší a ostatní náklady</v>
      </c>
      <c r="F74" s="361"/>
      <c r="G74" s="361"/>
      <c r="H74" s="361"/>
      <c r="I74" s="36"/>
      <c r="J74" s="36"/>
      <c r="K74" s="36"/>
      <c r="L74" s="106"/>
      <c r="S74" s="34"/>
      <c r="T74" s="34"/>
      <c r="U74" s="34"/>
      <c r="V74" s="34"/>
      <c r="W74" s="34"/>
      <c r="X74" s="34"/>
      <c r="Y74" s="34"/>
      <c r="Z74" s="34"/>
      <c r="AA74" s="34"/>
      <c r="AB74" s="34"/>
      <c r="AC74" s="34"/>
      <c r="AD74" s="34"/>
      <c r="AE74" s="34"/>
    </row>
    <row r="75" spans="1:31" s="2" customFormat="1" ht="6.9" customHeight="1">
      <c r="A75" s="34"/>
      <c r="B75" s="35"/>
      <c r="C75" s="36"/>
      <c r="D75" s="36"/>
      <c r="E75" s="36"/>
      <c r="F75" s="36"/>
      <c r="G75" s="36"/>
      <c r="H75" s="36"/>
      <c r="I75" s="36"/>
      <c r="J75" s="36"/>
      <c r="K75" s="36"/>
      <c r="L75" s="106"/>
      <c r="S75" s="34"/>
      <c r="T75" s="34"/>
      <c r="U75" s="34"/>
      <c r="V75" s="34"/>
      <c r="W75" s="34"/>
      <c r="X75" s="34"/>
      <c r="Y75" s="34"/>
      <c r="Z75" s="34"/>
      <c r="AA75" s="34"/>
      <c r="AB75" s="34"/>
      <c r="AC75" s="34"/>
      <c r="AD75" s="34"/>
      <c r="AE75" s="34"/>
    </row>
    <row r="76" spans="1:31" s="2" customFormat="1" ht="12" customHeight="1">
      <c r="A76" s="34"/>
      <c r="B76" s="35"/>
      <c r="C76" s="29" t="s">
        <v>21</v>
      </c>
      <c r="D76" s="36"/>
      <c r="E76" s="36"/>
      <c r="F76" s="27" t="str">
        <f>F12</f>
        <v>566 01 Vysoké Mýto</v>
      </c>
      <c r="G76" s="36"/>
      <c r="H76" s="36"/>
      <c r="I76" s="29" t="s">
        <v>23</v>
      </c>
      <c r="J76" s="59" t="str">
        <f>IF(J12="","",J12)</f>
        <v>14. 4. 2021</v>
      </c>
      <c r="K76" s="36"/>
      <c r="L76" s="106"/>
      <c r="S76" s="34"/>
      <c r="T76" s="34"/>
      <c r="U76" s="34"/>
      <c r="V76" s="34"/>
      <c r="W76" s="34"/>
      <c r="X76" s="34"/>
      <c r="Y76" s="34"/>
      <c r="Z76" s="34"/>
      <c r="AA76" s="34"/>
      <c r="AB76" s="34"/>
      <c r="AC76" s="34"/>
      <c r="AD76" s="34"/>
      <c r="AE76" s="34"/>
    </row>
    <row r="77" spans="1:31" s="2" customFormat="1" ht="6.9" customHeight="1">
      <c r="A77" s="34"/>
      <c r="B77" s="35"/>
      <c r="C77" s="36"/>
      <c r="D77" s="36"/>
      <c r="E77" s="36"/>
      <c r="F77" s="36"/>
      <c r="G77" s="36"/>
      <c r="H77" s="36"/>
      <c r="I77" s="36"/>
      <c r="J77" s="36"/>
      <c r="K77" s="36"/>
      <c r="L77" s="106"/>
      <c r="S77" s="34"/>
      <c r="T77" s="34"/>
      <c r="U77" s="34"/>
      <c r="V77" s="34"/>
      <c r="W77" s="34"/>
      <c r="X77" s="34"/>
      <c r="Y77" s="34"/>
      <c r="Z77" s="34"/>
      <c r="AA77" s="34"/>
      <c r="AB77" s="34"/>
      <c r="AC77" s="34"/>
      <c r="AD77" s="34"/>
      <c r="AE77" s="34"/>
    </row>
    <row r="78" spans="1:31" s="2" customFormat="1" ht="40.049999999999997" customHeight="1">
      <c r="A78" s="34"/>
      <c r="B78" s="35"/>
      <c r="C78" s="29" t="s">
        <v>25</v>
      </c>
      <c r="D78" s="36"/>
      <c r="E78" s="36"/>
      <c r="F78" s="27" t="str">
        <f>E15</f>
        <v>Gymnázium Vysoké Mýto,n.Vaňorného163,56601Vys.Mýto</v>
      </c>
      <c r="G78" s="36"/>
      <c r="H78" s="36"/>
      <c r="I78" s="29" t="s">
        <v>32</v>
      </c>
      <c r="J78" s="32" t="str">
        <f>E21</f>
        <v>BKN spol.s r.o.Vladislavova 29/I 56601 Vysoké Mýto</v>
      </c>
      <c r="K78" s="36"/>
      <c r="L78" s="106"/>
      <c r="S78" s="34"/>
      <c r="T78" s="34"/>
      <c r="U78" s="34"/>
      <c r="V78" s="34"/>
      <c r="W78" s="34"/>
      <c r="X78" s="34"/>
      <c r="Y78" s="34"/>
      <c r="Z78" s="34"/>
      <c r="AA78" s="34"/>
      <c r="AB78" s="34"/>
      <c r="AC78" s="34"/>
      <c r="AD78" s="34"/>
      <c r="AE78" s="34"/>
    </row>
    <row r="79" spans="1:31" s="2" customFormat="1" ht="15.15" customHeight="1">
      <c r="A79" s="34"/>
      <c r="B79" s="35"/>
      <c r="C79" s="29" t="s">
        <v>30</v>
      </c>
      <c r="D79" s="36"/>
      <c r="E79" s="36"/>
      <c r="F79" s="27" t="str">
        <f>IF(E18="","",E18)</f>
        <v>Vyplň údaj</v>
      </c>
      <c r="G79" s="36"/>
      <c r="H79" s="36"/>
      <c r="I79" s="29" t="s">
        <v>37</v>
      </c>
      <c r="J79" s="32" t="str">
        <f>E24</f>
        <v xml:space="preserve"> </v>
      </c>
      <c r="K79" s="36"/>
      <c r="L79" s="106"/>
      <c r="S79" s="34"/>
      <c r="T79" s="34"/>
      <c r="U79" s="34"/>
      <c r="V79" s="34"/>
      <c r="W79" s="34"/>
      <c r="X79" s="34"/>
      <c r="Y79" s="34"/>
      <c r="Z79" s="34"/>
      <c r="AA79" s="34"/>
      <c r="AB79" s="34"/>
      <c r="AC79" s="34"/>
      <c r="AD79" s="34"/>
      <c r="AE79" s="34"/>
    </row>
    <row r="80" spans="1:31" s="2" customFormat="1" ht="10.35" customHeight="1">
      <c r="A80" s="34"/>
      <c r="B80" s="35"/>
      <c r="C80" s="36"/>
      <c r="D80" s="36"/>
      <c r="E80" s="36"/>
      <c r="F80" s="36"/>
      <c r="G80" s="36"/>
      <c r="H80" s="36"/>
      <c r="I80" s="36"/>
      <c r="J80" s="36"/>
      <c r="K80" s="36"/>
      <c r="L80" s="106"/>
      <c r="S80" s="34"/>
      <c r="T80" s="34"/>
      <c r="U80" s="34"/>
      <c r="V80" s="34"/>
      <c r="W80" s="34"/>
      <c r="X80" s="34"/>
      <c r="Y80" s="34"/>
      <c r="Z80" s="34"/>
      <c r="AA80" s="34"/>
      <c r="AB80" s="34"/>
      <c r="AC80" s="34"/>
      <c r="AD80" s="34"/>
      <c r="AE80" s="34"/>
    </row>
    <row r="81" spans="1:65" s="11" customFormat="1" ht="29.25" customHeight="1">
      <c r="A81" s="146"/>
      <c r="B81" s="147"/>
      <c r="C81" s="148" t="s">
        <v>117</v>
      </c>
      <c r="D81" s="149" t="s">
        <v>60</v>
      </c>
      <c r="E81" s="149" t="s">
        <v>56</v>
      </c>
      <c r="F81" s="149" t="s">
        <v>57</v>
      </c>
      <c r="G81" s="149" t="s">
        <v>118</v>
      </c>
      <c r="H81" s="149" t="s">
        <v>119</v>
      </c>
      <c r="I81" s="149" t="s">
        <v>120</v>
      </c>
      <c r="J81" s="149" t="s">
        <v>95</v>
      </c>
      <c r="K81" s="150" t="s">
        <v>121</v>
      </c>
      <c r="L81" s="151"/>
      <c r="M81" s="68" t="s">
        <v>19</v>
      </c>
      <c r="N81" s="69" t="s">
        <v>45</v>
      </c>
      <c r="O81" s="69" t="s">
        <v>122</v>
      </c>
      <c r="P81" s="69" t="s">
        <v>123</v>
      </c>
      <c r="Q81" s="69" t="s">
        <v>124</v>
      </c>
      <c r="R81" s="69" t="s">
        <v>125</v>
      </c>
      <c r="S81" s="69" t="s">
        <v>126</v>
      </c>
      <c r="T81" s="70" t="s">
        <v>127</v>
      </c>
      <c r="U81" s="146"/>
      <c r="V81" s="146"/>
      <c r="W81" s="146"/>
      <c r="X81" s="146"/>
      <c r="Y81" s="146"/>
      <c r="Z81" s="146"/>
      <c r="AA81" s="146"/>
      <c r="AB81" s="146"/>
      <c r="AC81" s="146"/>
      <c r="AD81" s="146"/>
      <c r="AE81" s="146"/>
    </row>
    <row r="82" spans="1:65" s="2" customFormat="1" ht="22.8" customHeight="1">
      <c r="A82" s="34"/>
      <c r="B82" s="35"/>
      <c r="C82" s="75" t="s">
        <v>128</v>
      </c>
      <c r="D82" s="36"/>
      <c r="E82" s="36"/>
      <c r="F82" s="36"/>
      <c r="G82" s="36"/>
      <c r="H82" s="36"/>
      <c r="I82" s="36"/>
      <c r="J82" s="152">
        <f>BK82</f>
        <v>0</v>
      </c>
      <c r="K82" s="36"/>
      <c r="L82" s="39"/>
      <c r="M82" s="71"/>
      <c r="N82" s="153"/>
      <c r="O82" s="72"/>
      <c r="P82" s="154">
        <f>P83</f>
        <v>0</v>
      </c>
      <c r="Q82" s="72"/>
      <c r="R82" s="154">
        <f>R83</f>
        <v>0</v>
      </c>
      <c r="S82" s="72"/>
      <c r="T82" s="155">
        <f>T83</f>
        <v>0</v>
      </c>
      <c r="U82" s="34"/>
      <c r="V82" s="34"/>
      <c r="W82" s="34"/>
      <c r="X82" s="34"/>
      <c r="Y82" s="34"/>
      <c r="Z82" s="34"/>
      <c r="AA82" s="34"/>
      <c r="AB82" s="34"/>
      <c r="AC82" s="34"/>
      <c r="AD82" s="34"/>
      <c r="AE82" s="34"/>
      <c r="AT82" s="17" t="s">
        <v>74</v>
      </c>
      <c r="AU82" s="17" t="s">
        <v>96</v>
      </c>
      <c r="BK82" s="156">
        <f>BK83</f>
        <v>0</v>
      </c>
    </row>
    <row r="83" spans="1:65" s="12" customFormat="1" ht="25.95" customHeight="1">
      <c r="B83" s="157"/>
      <c r="C83" s="158"/>
      <c r="D83" s="159" t="s">
        <v>74</v>
      </c>
      <c r="E83" s="160" t="s">
        <v>821</v>
      </c>
      <c r="F83" s="160" t="s">
        <v>822</v>
      </c>
      <c r="G83" s="158"/>
      <c r="H83" s="158"/>
      <c r="I83" s="161"/>
      <c r="J83" s="162">
        <f>BK83</f>
        <v>0</v>
      </c>
      <c r="K83" s="158"/>
      <c r="L83" s="163"/>
      <c r="M83" s="164"/>
      <c r="N83" s="165"/>
      <c r="O83" s="165"/>
      <c r="P83" s="166">
        <f>P84+P90</f>
        <v>0</v>
      </c>
      <c r="Q83" s="165"/>
      <c r="R83" s="166">
        <f>R84+R90</f>
        <v>0</v>
      </c>
      <c r="S83" s="165"/>
      <c r="T83" s="167">
        <f>T84+T90</f>
        <v>0</v>
      </c>
      <c r="AR83" s="168" t="s">
        <v>139</v>
      </c>
      <c r="AT83" s="169" t="s">
        <v>74</v>
      </c>
      <c r="AU83" s="169" t="s">
        <v>75</v>
      </c>
      <c r="AY83" s="168" t="s">
        <v>131</v>
      </c>
      <c r="BK83" s="170">
        <f>BK84+BK90</f>
        <v>0</v>
      </c>
    </row>
    <row r="84" spans="1:65" s="12" customFormat="1" ht="22.8" customHeight="1">
      <c r="B84" s="157"/>
      <c r="C84" s="158"/>
      <c r="D84" s="159" t="s">
        <v>74</v>
      </c>
      <c r="E84" s="171" t="s">
        <v>823</v>
      </c>
      <c r="F84" s="171" t="s">
        <v>824</v>
      </c>
      <c r="G84" s="158"/>
      <c r="H84" s="158"/>
      <c r="I84" s="161"/>
      <c r="J84" s="172">
        <f>BK84</f>
        <v>0</v>
      </c>
      <c r="K84" s="158"/>
      <c r="L84" s="163"/>
      <c r="M84" s="164"/>
      <c r="N84" s="165"/>
      <c r="O84" s="165"/>
      <c r="P84" s="166">
        <f>SUM(P85:P89)</f>
        <v>0</v>
      </c>
      <c r="Q84" s="165"/>
      <c r="R84" s="166">
        <f>SUM(R85:R89)</f>
        <v>0</v>
      </c>
      <c r="S84" s="165"/>
      <c r="T84" s="167">
        <f>SUM(T85:T89)</f>
        <v>0</v>
      </c>
      <c r="AR84" s="168" t="s">
        <v>139</v>
      </c>
      <c r="AT84" s="169" t="s">
        <v>74</v>
      </c>
      <c r="AU84" s="169" t="s">
        <v>83</v>
      </c>
      <c r="AY84" s="168" t="s">
        <v>131</v>
      </c>
      <c r="BK84" s="170">
        <f>SUM(BK85:BK89)</f>
        <v>0</v>
      </c>
    </row>
    <row r="85" spans="1:65" s="2" customFormat="1" ht="37.799999999999997" customHeight="1">
      <c r="A85" s="34"/>
      <c r="B85" s="35"/>
      <c r="C85" s="173" t="s">
        <v>83</v>
      </c>
      <c r="D85" s="173" t="s">
        <v>134</v>
      </c>
      <c r="E85" s="174" t="s">
        <v>825</v>
      </c>
      <c r="F85" s="175" t="s">
        <v>826</v>
      </c>
      <c r="G85" s="176" t="s">
        <v>305</v>
      </c>
      <c r="H85" s="177">
        <v>1</v>
      </c>
      <c r="I85" s="178"/>
      <c r="J85" s="179">
        <f>ROUND(I85*H85,2)</f>
        <v>0</v>
      </c>
      <c r="K85" s="175" t="s">
        <v>19</v>
      </c>
      <c r="L85" s="39"/>
      <c r="M85" s="180" t="s">
        <v>19</v>
      </c>
      <c r="N85" s="181" t="s">
        <v>46</v>
      </c>
      <c r="O85" s="64"/>
      <c r="P85" s="182">
        <f>O85*H85</f>
        <v>0</v>
      </c>
      <c r="Q85" s="182">
        <v>0</v>
      </c>
      <c r="R85" s="182">
        <f>Q85*H85</f>
        <v>0</v>
      </c>
      <c r="S85" s="182">
        <v>0</v>
      </c>
      <c r="T85" s="183">
        <f>S85*H85</f>
        <v>0</v>
      </c>
      <c r="U85" s="34"/>
      <c r="V85" s="34"/>
      <c r="W85" s="34"/>
      <c r="X85" s="34"/>
      <c r="Y85" s="34"/>
      <c r="Z85" s="34"/>
      <c r="AA85" s="34"/>
      <c r="AB85" s="34"/>
      <c r="AC85" s="34"/>
      <c r="AD85" s="34"/>
      <c r="AE85" s="34"/>
      <c r="AR85" s="184" t="s">
        <v>827</v>
      </c>
      <c r="AT85" s="184" t="s">
        <v>134</v>
      </c>
      <c r="AU85" s="184" t="s">
        <v>86</v>
      </c>
      <c r="AY85" s="17" t="s">
        <v>131</v>
      </c>
      <c r="BE85" s="185">
        <f>IF(N85="základní",J85,0)</f>
        <v>0</v>
      </c>
      <c r="BF85" s="185">
        <f>IF(N85="snížená",J85,0)</f>
        <v>0</v>
      </c>
      <c r="BG85" s="185">
        <f>IF(N85="zákl. přenesená",J85,0)</f>
        <v>0</v>
      </c>
      <c r="BH85" s="185">
        <f>IF(N85="sníž. přenesená",J85,0)</f>
        <v>0</v>
      </c>
      <c r="BI85" s="185">
        <f>IF(N85="nulová",J85,0)</f>
        <v>0</v>
      </c>
      <c r="BJ85" s="17" t="s">
        <v>83</v>
      </c>
      <c r="BK85" s="185">
        <f>ROUND(I85*H85,2)</f>
        <v>0</v>
      </c>
      <c r="BL85" s="17" t="s">
        <v>827</v>
      </c>
      <c r="BM85" s="184" t="s">
        <v>828</v>
      </c>
    </row>
    <row r="86" spans="1:65" s="2" customFormat="1" ht="14.4" customHeight="1">
      <c r="A86" s="34"/>
      <c r="B86" s="35"/>
      <c r="C86" s="173" t="s">
        <v>86</v>
      </c>
      <c r="D86" s="173" t="s">
        <v>134</v>
      </c>
      <c r="E86" s="174" t="s">
        <v>829</v>
      </c>
      <c r="F86" s="175" t="s">
        <v>830</v>
      </c>
      <c r="G86" s="176" t="s">
        <v>305</v>
      </c>
      <c r="H86" s="177">
        <v>1</v>
      </c>
      <c r="I86" s="178"/>
      <c r="J86" s="179">
        <f>ROUND(I86*H86,2)</f>
        <v>0</v>
      </c>
      <c r="K86" s="175" t="s">
        <v>19</v>
      </c>
      <c r="L86" s="39"/>
      <c r="M86" s="180" t="s">
        <v>19</v>
      </c>
      <c r="N86" s="181" t="s">
        <v>46</v>
      </c>
      <c r="O86" s="64"/>
      <c r="P86" s="182">
        <f>O86*H86</f>
        <v>0</v>
      </c>
      <c r="Q86" s="182">
        <v>0</v>
      </c>
      <c r="R86" s="182">
        <f>Q86*H86</f>
        <v>0</v>
      </c>
      <c r="S86" s="182">
        <v>0</v>
      </c>
      <c r="T86" s="183">
        <f>S86*H86</f>
        <v>0</v>
      </c>
      <c r="U86" s="34"/>
      <c r="V86" s="34"/>
      <c r="W86" s="34"/>
      <c r="X86" s="34"/>
      <c r="Y86" s="34"/>
      <c r="Z86" s="34"/>
      <c r="AA86" s="34"/>
      <c r="AB86" s="34"/>
      <c r="AC86" s="34"/>
      <c r="AD86" s="34"/>
      <c r="AE86" s="34"/>
      <c r="AR86" s="184" t="s">
        <v>827</v>
      </c>
      <c r="AT86" s="184" t="s">
        <v>134</v>
      </c>
      <c r="AU86" s="184" t="s">
        <v>86</v>
      </c>
      <c r="AY86" s="17" t="s">
        <v>131</v>
      </c>
      <c r="BE86" s="185">
        <f>IF(N86="základní",J86,0)</f>
        <v>0</v>
      </c>
      <c r="BF86" s="185">
        <f>IF(N86="snížená",J86,0)</f>
        <v>0</v>
      </c>
      <c r="BG86" s="185">
        <f>IF(N86="zákl. přenesená",J86,0)</f>
        <v>0</v>
      </c>
      <c r="BH86" s="185">
        <f>IF(N86="sníž. přenesená",J86,0)</f>
        <v>0</v>
      </c>
      <c r="BI86" s="185">
        <f>IF(N86="nulová",J86,0)</f>
        <v>0</v>
      </c>
      <c r="BJ86" s="17" t="s">
        <v>83</v>
      </c>
      <c r="BK86" s="185">
        <f>ROUND(I86*H86,2)</f>
        <v>0</v>
      </c>
      <c r="BL86" s="17" t="s">
        <v>827</v>
      </c>
      <c r="BM86" s="184" t="s">
        <v>831</v>
      </c>
    </row>
    <row r="87" spans="1:65" s="2" customFormat="1" ht="37.799999999999997" customHeight="1">
      <c r="A87" s="34"/>
      <c r="B87" s="35"/>
      <c r="C87" s="173" t="s">
        <v>132</v>
      </c>
      <c r="D87" s="173" t="s">
        <v>134</v>
      </c>
      <c r="E87" s="174" t="s">
        <v>832</v>
      </c>
      <c r="F87" s="175" t="s">
        <v>833</v>
      </c>
      <c r="G87" s="176" t="s">
        <v>305</v>
      </c>
      <c r="H87" s="177">
        <v>1</v>
      </c>
      <c r="I87" s="178"/>
      <c r="J87" s="179">
        <f>ROUND(I87*H87,2)</f>
        <v>0</v>
      </c>
      <c r="K87" s="175" t="s">
        <v>19</v>
      </c>
      <c r="L87" s="39"/>
      <c r="M87" s="180" t="s">
        <v>19</v>
      </c>
      <c r="N87" s="181" t="s">
        <v>46</v>
      </c>
      <c r="O87" s="64"/>
      <c r="P87" s="182">
        <f>O87*H87</f>
        <v>0</v>
      </c>
      <c r="Q87" s="182">
        <v>0</v>
      </c>
      <c r="R87" s="182">
        <f>Q87*H87</f>
        <v>0</v>
      </c>
      <c r="S87" s="182">
        <v>0</v>
      </c>
      <c r="T87" s="183">
        <f>S87*H87</f>
        <v>0</v>
      </c>
      <c r="U87" s="34"/>
      <c r="V87" s="34"/>
      <c r="W87" s="34"/>
      <c r="X87" s="34"/>
      <c r="Y87" s="34"/>
      <c r="Z87" s="34"/>
      <c r="AA87" s="34"/>
      <c r="AB87" s="34"/>
      <c r="AC87" s="34"/>
      <c r="AD87" s="34"/>
      <c r="AE87" s="34"/>
      <c r="AR87" s="184" t="s">
        <v>827</v>
      </c>
      <c r="AT87" s="184" t="s">
        <v>134</v>
      </c>
      <c r="AU87" s="184" t="s">
        <v>86</v>
      </c>
      <c r="AY87" s="17" t="s">
        <v>131</v>
      </c>
      <c r="BE87" s="185">
        <f>IF(N87="základní",J87,0)</f>
        <v>0</v>
      </c>
      <c r="BF87" s="185">
        <f>IF(N87="snížená",J87,0)</f>
        <v>0</v>
      </c>
      <c r="BG87" s="185">
        <f>IF(N87="zákl. přenesená",J87,0)</f>
        <v>0</v>
      </c>
      <c r="BH87" s="185">
        <f>IF(N87="sníž. přenesená",J87,0)</f>
        <v>0</v>
      </c>
      <c r="BI87" s="185">
        <f>IF(N87="nulová",J87,0)</f>
        <v>0</v>
      </c>
      <c r="BJ87" s="17" t="s">
        <v>83</v>
      </c>
      <c r="BK87" s="185">
        <f>ROUND(I87*H87,2)</f>
        <v>0</v>
      </c>
      <c r="BL87" s="17" t="s">
        <v>827</v>
      </c>
      <c r="BM87" s="184" t="s">
        <v>834</v>
      </c>
    </row>
    <row r="88" spans="1:65" s="2" customFormat="1" ht="49.05" customHeight="1">
      <c r="A88" s="34"/>
      <c r="B88" s="35"/>
      <c r="C88" s="173" t="s">
        <v>139</v>
      </c>
      <c r="D88" s="173" t="s">
        <v>134</v>
      </c>
      <c r="E88" s="174" t="s">
        <v>835</v>
      </c>
      <c r="F88" s="175" t="s">
        <v>836</v>
      </c>
      <c r="G88" s="176" t="s">
        <v>305</v>
      </c>
      <c r="H88" s="177">
        <v>1</v>
      </c>
      <c r="I88" s="178"/>
      <c r="J88" s="179">
        <f>ROUND(I88*H88,2)</f>
        <v>0</v>
      </c>
      <c r="K88" s="175" t="s">
        <v>19</v>
      </c>
      <c r="L88" s="39"/>
      <c r="M88" s="180" t="s">
        <v>19</v>
      </c>
      <c r="N88" s="181" t="s">
        <v>46</v>
      </c>
      <c r="O88" s="64"/>
      <c r="P88" s="182">
        <f>O88*H88</f>
        <v>0</v>
      </c>
      <c r="Q88" s="182">
        <v>0</v>
      </c>
      <c r="R88" s="182">
        <f>Q88*H88</f>
        <v>0</v>
      </c>
      <c r="S88" s="182">
        <v>0</v>
      </c>
      <c r="T88" s="183">
        <f>S88*H88</f>
        <v>0</v>
      </c>
      <c r="U88" s="34"/>
      <c r="V88" s="34"/>
      <c r="W88" s="34"/>
      <c r="X88" s="34"/>
      <c r="Y88" s="34"/>
      <c r="Z88" s="34"/>
      <c r="AA88" s="34"/>
      <c r="AB88" s="34"/>
      <c r="AC88" s="34"/>
      <c r="AD88" s="34"/>
      <c r="AE88" s="34"/>
      <c r="AR88" s="184" t="s">
        <v>827</v>
      </c>
      <c r="AT88" s="184" t="s">
        <v>134</v>
      </c>
      <c r="AU88" s="184" t="s">
        <v>86</v>
      </c>
      <c r="AY88" s="17" t="s">
        <v>131</v>
      </c>
      <c r="BE88" s="185">
        <f>IF(N88="základní",J88,0)</f>
        <v>0</v>
      </c>
      <c r="BF88" s="185">
        <f>IF(N88="snížená",J88,0)</f>
        <v>0</v>
      </c>
      <c r="BG88" s="185">
        <f>IF(N88="zákl. přenesená",J88,0)</f>
        <v>0</v>
      </c>
      <c r="BH88" s="185">
        <f>IF(N88="sníž. přenesená",J88,0)</f>
        <v>0</v>
      </c>
      <c r="BI88" s="185">
        <f>IF(N88="nulová",J88,0)</f>
        <v>0</v>
      </c>
      <c r="BJ88" s="17" t="s">
        <v>83</v>
      </c>
      <c r="BK88" s="185">
        <f>ROUND(I88*H88,2)</f>
        <v>0</v>
      </c>
      <c r="BL88" s="17" t="s">
        <v>827</v>
      </c>
      <c r="BM88" s="184" t="s">
        <v>837</v>
      </c>
    </row>
    <row r="89" spans="1:65" s="2" customFormat="1" ht="49.05" customHeight="1">
      <c r="A89" s="34"/>
      <c r="B89" s="35"/>
      <c r="C89" s="173" t="s">
        <v>157</v>
      </c>
      <c r="D89" s="173" t="s">
        <v>134</v>
      </c>
      <c r="E89" s="174" t="s">
        <v>838</v>
      </c>
      <c r="F89" s="175" t="s">
        <v>839</v>
      </c>
      <c r="G89" s="176" t="s">
        <v>305</v>
      </c>
      <c r="H89" s="177">
        <v>1</v>
      </c>
      <c r="I89" s="178"/>
      <c r="J89" s="179">
        <f>ROUND(I89*H89,2)</f>
        <v>0</v>
      </c>
      <c r="K89" s="175" t="s">
        <v>19</v>
      </c>
      <c r="L89" s="39"/>
      <c r="M89" s="180" t="s">
        <v>19</v>
      </c>
      <c r="N89" s="181" t="s">
        <v>46</v>
      </c>
      <c r="O89" s="64"/>
      <c r="P89" s="182">
        <f>O89*H89</f>
        <v>0</v>
      </c>
      <c r="Q89" s="182">
        <v>0</v>
      </c>
      <c r="R89" s="182">
        <f>Q89*H89</f>
        <v>0</v>
      </c>
      <c r="S89" s="182">
        <v>0</v>
      </c>
      <c r="T89" s="183">
        <f>S89*H89</f>
        <v>0</v>
      </c>
      <c r="U89" s="34"/>
      <c r="V89" s="34"/>
      <c r="W89" s="34"/>
      <c r="X89" s="34"/>
      <c r="Y89" s="34"/>
      <c r="Z89" s="34"/>
      <c r="AA89" s="34"/>
      <c r="AB89" s="34"/>
      <c r="AC89" s="34"/>
      <c r="AD89" s="34"/>
      <c r="AE89" s="34"/>
      <c r="AR89" s="184" t="s">
        <v>827</v>
      </c>
      <c r="AT89" s="184" t="s">
        <v>134</v>
      </c>
      <c r="AU89" s="184" t="s">
        <v>86</v>
      </c>
      <c r="AY89" s="17" t="s">
        <v>131</v>
      </c>
      <c r="BE89" s="185">
        <f>IF(N89="základní",J89,0)</f>
        <v>0</v>
      </c>
      <c r="BF89" s="185">
        <f>IF(N89="snížená",J89,0)</f>
        <v>0</v>
      </c>
      <c r="BG89" s="185">
        <f>IF(N89="zákl. přenesená",J89,0)</f>
        <v>0</v>
      </c>
      <c r="BH89" s="185">
        <f>IF(N89="sníž. přenesená",J89,0)</f>
        <v>0</v>
      </c>
      <c r="BI89" s="185">
        <f>IF(N89="nulová",J89,0)</f>
        <v>0</v>
      </c>
      <c r="BJ89" s="17" t="s">
        <v>83</v>
      </c>
      <c r="BK89" s="185">
        <f>ROUND(I89*H89,2)</f>
        <v>0</v>
      </c>
      <c r="BL89" s="17" t="s">
        <v>827</v>
      </c>
      <c r="BM89" s="184" t="s">
        <v>840</v>
      </c>
    </row>
    <row r="90" spans="1:65" s="12" customFormat="1" ht="22.8" customHeight="1">
      <c r="B90" s="157"/>
      <c r="C90" s="158"/>
      <c r="D90" s="159" t="s">
        <v>74</v>
      </c>
      <c r="E90" s="171" t="s">
        <v>75</v>
      </c>
      <c r="F90" s="171" t="s">
        <v>822</v>
      </c>
      <c r="G90" s="158"/>
      <c r="H90" s="158"/>
      <c r="I90" s="161"/>
      <c r="J90" s="172">
        <f>BK90</f>
        <v>0</v>
      </c>
      <c r="K90" s="158"/>
      <c r="L90" s="163"/>
      <c r="M90" s="164"/>
      <c r="N90" s="165"/>
      <c r="O90" s="165"/>
      <c r="P90" s="166">
        <f>SUM(P91:P92)</f>
        <v>0</v>
      </c>
      <c r="Q90" s="165"/>
      <c r="R90" s="166">
        <f>SUM(R91:R92)</f>
        <v>0</v>
      </c>
      <c r="S90" s="165"/>
      <c r="T90" s="167">
        <f>SUM(T91:T92)</f>
        <v>0</v>
      </c>
      <c r="AR90" s="168" t="s">
        <v>157</v>
      </c>
      <c r="AT90" s="169" t="s">
        <v>74</v>
      </c>
      <c r="AU90" s="169" t="s">
        <v>83</v>
      </c>
      <c r="AY90" s="168" t="s">
        <v>131</v>
      </c>
      <c r="BK90" s="170">
        <f>SUM(BK91:BK92)</f>
        <v>0</v>
      </c>
    </row>
    <row r="91" spans="1:65" s="2" customFormat="1" ht="101.25" customHeight="1">
      <c r="A91" s="34"/>
      <c r="B91" s="35"/>
      <c r="C91" s="173" t="s">
        <v>150</v>
      </c>
      <c r="D91" s="173" t="s">
        <v>134</v>
      </c>
      <c r="E91" s="174" t="s">
        <v>841</v>
      </c>
      <c r="F91" s="175" t="s">
        <v>842</v>
      </c>
      <c r="G91" s="176" t="s">
        <v>305</v>
      </c>
      <c r="H91" s="177">
        <v>1</v>
      </c>
      <c r="I91" s="178"/>
      <c r="J91" s="179">
        <f>ROUND(I91*H91,2)</f>
        <v>0</v>
      </c>
      <c r="K91" s="175" t="s">
        <v>19</v>
      </c>
      <c r="L91" s="39"/>
      <c r="M91" s="180" t="s">
        <v>19</v>
      </c>
      <c r="N91" s="181" t="s">
        <v>46</v>
      </c>
      <c r="O91" s="64"/>
      <c r="P91" s="182">
        <f>O91*H91</f>
        <v>0</v>
      </c>
      <c r="Q91" s="182">
        <v>0</v>
      </c>
      <c r="R91" s="182">
        <f>Q91*H91</f>
        <v>0</v>
      </c>
      <c r="S91" s="182">
        <v>0</v>
      </c>
      <c r="T91" s="183">
        <f>S91*H91</f>
        <v>0</v>
      </c>
      <c r="U91" s="34"/>
      <c r="V91" s="34"/>
      <c r="W91" s="34"/>
      <c r="X91" s="34"/>
      <c r="Y91" s="34"/>
      <c r="Z91" s="34"/>
      <c r="AA91" s="34"/>
      <c r="AB91" s="34"/>
      <c r="AC91" s="34"/>
      <c r="AD91" s="34"/>
      <c r="AE91" s="34"/>
      <c r="AR91" s="184" t="s">
        <v>827</v>
      </c>
      <c r="AT91" s="184" t="s">
        <v>134</v>
      </c>
      <c r="AU91" s="184" t="s">
        <v>86</v>
      </c>
      <c r="AY91" s="17" t="s">
        <v>131</v>
      </c>
      <c r="BE91" s="185">
        <f>IF(N91="základní",J91,0)</f>
        <v>0</v>
      </c>
      <c r="BF91" s="185">
        <f>IF(N91="snížená",J91,0)</f>
        <v>0</v>
      </c>
      <c r="BG91" s="185">
        <f>IF(N91="zákl. přenesená",J91,0)</f>
        <v>0</v>
      </c>
      <c r="BH91" s="185">
        <f>IF(N91="sníž. přenesená",J91,0)</f>
        <v>0</v>
      </c>
      <c r="BI91" s="185">
        <f>IF(N91="nulová",J91,0)</f>
        <v>0</v>
      </c>
      <c r="BJ91" s="17" t="s">
        <v>83</v>
      </c>
      <c r="BK91" s="185">
        <f>ROUND(I91*H91,2)</f>
        <v>0</v>
      </c>
      <c r="BL91" s="17" t="s">
        <v>827</v>
      </c>
      <c r="BM91" s="184" t="s">
        <v>843</v>
      </c>
    </row>
    <row r="92" spans="1:65" s="2" customFormat="1" ht="62.7" customHeight="1">
      <c r="A92" s="34"/>
      <c r="B92" s="35"/>
      <c r="C92" s="173" t="s">
        <v>166</v>
      </c>
      <c r="D92" s="173" t="s">
        <v>134</v>
      </c>
      <c r="E92" s="174" t="s">
        <v>844</v>
      </c>
      <c r="F92" s="175" t="s">
        <v>845</v>
      </c>
      <c r="G92" s="176" t="s">
        <v>305</v>
      </c>
      <c r="H92" s="177">
        <v>1</v>
      </c>
      <c r="I92" s="178"/>
      <c r="J92" s="179">
        <f>ROUND(I92*H92,2)</f>
        <v>0</v>
      </c>
      <c r="K92" s="175" t="s">
        <v>19</v>
      </c>
      <c r="L92" s="39"/>
      <c r="M92" s="226" t="s">
        <v>19</v>
      </c>
      <c r="N92" s="227" t="s">
        <v>46</v>
      </c>
      <c r="O92" s="228"/>
      <c r="P92" s="229">
        <f>O92*H92</f>
        <v>0</v>
      </c>
      <c r="Q92" s="229">
        <v>0</v>
      </c>
      <c r="R92" s="229">
        <f>Q92*H92</f>
        <v>0</v>
      </c>
      <c r="S92" s="229">
        <v>0</v>
      </c>
      <c r="T92" s="230">
        <f>S92*H92</f>
        <v>0</v>
      </c>
      <c r="U92" s="34"/>
      <c r="V92" s="34"/>
      <c r="W92" s="34"/>
      <c r="X92" s="34"/>
      <c r="Y92" s="34"/>
      <c r="Z92" s="34"/>
      <c r="AA92" s="34"/>
      <c r="AB92" s="34"/>
      <c r="AC92" s="34"/>
      <c r="AD92" s="34"/>
      <c r="AE92" s="34"/>
      <c r="AR92" s="184" t="s">
        <v>827</v>
      </c>
      <c r="AT92" s="184" t="s">
        <v>134</v>
      </c>
      <c r="AU92" s="184" t="s">
        <v>86</v>
      </c>
      <c r="AY92" s="17" t="s">
        <v>131</v>
      </c>
      <c r="BE92" s="185">
        <f>IF(N92="základní",J92,0)</f>
        <v>0</v>
      </c>
      <c r="BF92" s="185">
        <f>IF(N92="snížená",J92,0)</f>
        <v>0</v>
      </c>
      <c r="BG92" s="185">
        <f>IF(N92="zákl. přenesená",J92,0)</f>
        <v>0</v>
      </c>
      <c r="BH92" s="185">
        <f>IF(N92="sníž. přenesená",J92,0)</f>
        <v>0</v>
      </c>
      <c r="BI92" s="185">
        <f>IF(N92="nulová",J92,0)</f>
        <v>0</v>
      </c>
      <c r="BJ92" s="17" t="s">
        <v>83</v>
      </c>
      <c r="BK92" s="185">
        <f>ROUND(I92*H92,2)</f>
        <v>0</v>
      </c>
      <c r="BL92" s="17" t="s">
        <v>827</v>
      </c>
      <c r="BM92" s="184" t="s">
        <v>846</v>
      </c>
    </row>
    <row r="93" spans="1:65" s="2" customFormat="1" ht="6.9" customHeight="1">
      <c r="A93" s="34"/>
      <c r="B93" s="47"/>
      <c r="C93" s="48"/>
      <c r="D93" s="48"/>
      <c r="E93" s="48"/>
      <c r="F93" s="48"/>
      <c r="G93" s="48"/>
      <c r="H93" s="48"/>
      <c r="I93" s="48"/>
      <c r="J93" s="48"/>
      <c r="K93" s="48"/>
      <c r="L93" s="39"/>
      <c r="M93" s="34"/>
      <c r="O93" s="34"/>
      <c r="P93" s="34"/>
      <c r="Q93" s="34"/>
      <c r="R93" s="34"/>
      <c r="S93" s="34"/>
      <c r="T93" s="34"/>
      <c r="U93" s="34"/>
      <c r="V93" s="34"/>
      <c r="W93" s="34"/>
      <c r="X93" s="34"/>
      <c r="Y93" s="34"/>
      <c r="Z93" s="34"/>
      <c r="AA93" s="34"/>
      <c r="AB93" s="34"/>
      <c r="AC93" s="34"/>
      <c r="AD93" s="34"/>
      <c r="AE93" s="34"/>
    </row>
  </sheetData>
  <sheetProtection algorithmName="SHA-512" hashValue="3nwh7sNEW29V7sppDJZp2ZtIIyAsCB2i2G0l4dy+ViO1F9QWGGV+XyHpguhidgcq2AsZ1h/nSyHtdIT5oTtPLA==" saltValue="ZGq9yKm0o7jIoJ6bF9BPAs5FtIiuTLW5x2wGecY6/NxVRThQINiugT2Zzjg0mBTiar1epJl/GAkQCRKWOASaYg==" spinCount="100000" sheet="1" objects="1" scenarios="1" formatColumns="0" formatRows="0" autoFilter="0"/>
  <autoFilter ref="C81:K92" xr:uid="{00000000-0009-0000-0000-000002000000}"/>
  <mergeCells count="9">
    <mergeCell ref="E50:H50"/>
    <mergeCell ref="E72:H72"/>
    <mergeCell ref="E74:H74"/>
    <mergeCell ref="L2:V2"/>
    <mergeCell ref="E7:H7"/>
    <mergeCell ref="E9:H9"/>
    <mergeCell ref="E18:H18"/>
    <mergeCell ref="E27:H27"/>
    <mergeCell ref="E48:H48"/>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18"/>
  <sheetViews>
    <sheetView showGridLines="0" zoomScale="110" zoomScaleNormal="110" workbookViewId="0"/>
  </sheetViews>
  <sheetFormatPr defaultRowHeight="14.4"/>
  <cols>
    <col min="1" max="1" width="8.28515625" style="231" customWidth="1"/>
    <col min="2" max="2" width="1.7109375" style="231" customWidth="1"/>
    <col min="3" max="4" width="5" style="231" customWidth="1"/>
    <col min="5" max="5" width="11.7109375" style="231" customWidth="1"/>
    <col min="6" max="6" width="9.140625" style="231" customWidth="1"/>
    <col min="7" max="7" width="5" style="231" customWidth="1"/>
    <col min="8" max="8" width="77.85546875" style="231" customWidth="1"/>
    <col min="9" max="10" width="20" style="231" customWidth="1"/>
    <col min="11" max="11" width="1.7109375" style="231" customWidth="1"/>
  </cols>
  <sheetData>
    <row r="1" spans="2:11" s="1" customFormat="1" ht="37.5" customHeight="1"/>
    <row r="2" spans="2:11" s="1" customFormat="1" ht="7.5" customHeight="1">
      <c r="B2" s="232"/>
      <c r="C2" s="233"/>
      <c r="D2" s="233"/>
      <c r="E2" s="233"/>
      <c r="F2" s="233"/>
      <c r="G2" s="233"/>
      <c r="H2" s="233"/>
      <c r="I2" s="233"/>
      <c r="J2" s="233"/>
      <c r="K2" s="234"/>
    </row>
    <row r="3" spans="2:11" s="15" customFormat="1" ht="45" customHeight="1">
      <c r="B3" s="235"/>
      <c r="C3" s="363" t="s">
        <v>847</v>
      </c>
      <c r="D3" s="363"/>
      <c r="E3" s="363"/>
      <c r="F3" s="363"/>
      <c r="G3" s="363"/>
      <c r="H3" s="363"/>
      <c r="I3" s="363"/>
      <c r="J3" s="363"/>
      <c r="K3" s="236"/>
    </row>
    <row r="4" spans="2:11" s="1" customFormat="1" ht="25.5" customHeight="1">
      <c r="B4" s="237"/>
      <c r="C4" s="368" t="s">
        <v>848</v>
      </c>
      <c r="D4" s="368"/>
      <c r="E4" s="368"/>
      <c r="F4" s="368"/>
      <c r="G4" s="368"/>
      <c r="H4" s="368"/>
      <c r="I4" s="368"/>
      <c r="J4" s="368"/>
      <c r="K4" s="238"/>
    </row>
    <row r="5" spans="2:11" s="1" customFormat="1" ht="5.25" customHeight="1">
      <c r="B5" s="237"/>
      <c r="C5" s="239"/>
      <c r="D5" s="239"/>
      <c r="E5" s="239"/>
      <c r="F5" s="239"/>
      <c r="G5" s="239"/>
      <c r="H5" s="239"/>
      <c r="I5" s="239"/>
      <c r="J5" s="239"/>
      <c r="K5" s="238"/>
    </row>
    <row r="6" spans="2:11" s="1" customFormat="1" ht="15" customHeight="1">
      <c r="B6" s="237"/>
      <c r="C6" s="367" t="s">
        <v>849</v>
      </c>
      <c r="D6" s="367"/>
      <c r="E6" s="367"/>
      <c r="F6" s="367"/>
      <c r="G6" s="367"/>
      <c r="H6" s="367"/>
      <c r="I6" s="367"/>
      <c r="J6" s="367"/>
      <c r="K6" s="238"/>
    </row>
    <row r="7" spans="2:11" s="1" customFormat="1" ht="15" customHeight="1">
      <c r="B7" s="241"/>
      <c r="C7" s="367" t="s">
        <v>850</v>
      </c>
      <c r="D7" s="367"/>
      <c r="E7" s="367"/>
      <c r="F7" s="367"/>
      <c r="G7" s="367"/>
      <c r="H7" s="367"/>
      <c r="I7" s="367"/>
      <c r="J7" s="367"/>
      <c r="K7" s="238"/>
    </row>
    <row r="8" spans="2:11" s="1" customFormat="1" ht="12.75" customHeight="1">
      <c r="B8" s="241"/>
      <c r="C8" s="240"/>
      <c r="D8" s="240"/>
      <c r="E8" s="240"/>
      <c r="F8" s="240"/>
      <c r="G8" s="240"/>
      <c r="H8" s="240"/>
      <c r="I8" s="240"/>
      <c r="J8" s="240"/>
      <c r="K8" s="238"/>
    </row>
    <row r="9" spans="2:11" s="1" customFormat="1" ht="15" customHeight="1">
      <c r="B9" s="241"/>
      <c r="C9" s="367" t="s">
        <v>851</v>
      </c>
      <c r="D9" s="367"/>
      <c r="E9" s="367"/>
      <c r="F9" s="367"/>
      <c r="G9" s="367"/>
      <c r="H9" s="367"/>
      <c r="I9" s="367"/>
      <c r="J9" s="367"/>
      <c r="K9" s="238"/>
    </row>
    <row r="10" spans="2:11" s="1" customFormat="1" ht="15" customHeight="1">
      <c r="B10" s="241"/>
      <c r="C10" s="240"/>
      <c r="D10" s="367" t="s">
        <v>852</v>
      </c>
      <c r="E10" s="367"/>
      <c r="F10" s="367"/>
      <c r="G10" s="367"/>
      <c r="H10" s="367"/>
      <c r="I10" s="367"/>
      <c r="J10" s="367"/>
      <c r="K10" s="238"/>
    </row>
    <row r="11" spans="2:11" s="1" customFormat="1" ht="15" customHeight="1">
      <c r="B11" s="241"/>
      <c r="C11" s="242"/>
      <c r="D11" s="367" t="s">
        <v>853</v>
      </c>
      <c r="E11" s="367"/>
      <c r="F11" s="367"/>
      <c r="G11" s="367"/>
      <c r="H11" s="367"/>
      <c r="I11" s="367"/>
      <c r="J11" s="367"/>
      <c r="K11" s="238"/>
    </row>
    <row r="12" spans="2:11" s="1" customFormat="1" ht="15" customHeight="1">
      <c r="B12" s="241"/>
      <c r="C12" s="242"/>
      <c r="D12" s="240"/>
      <c r="E12" s="240"/>
      <c r="F12" s="240"/>
      <c r="G12" s="240"/>
      <c r="H12" s="240"/>
      <c r="I12" s="240"/>
      <c r="J12" s="240"/>
      <c r="K12" s="238"/>
    </row>
    <row r="13" spans="2:11" s="1" customFormat="1" ht="15" customHeight="1">
      <c r="B13" s="241"/>
      <c r="C13" s="242"/>
      <c r="D13" s="243" t="s">
        <v>854</v>
      </c>
      <c r="E13" s="240"/>
      <c r="F13" s="240"/>
      <c r="G13" s="240"/>
      <c r="H13" s="240"/>
      <c r="I13" s="240"/>
      <c r="J13" s="240"/>
      <c r="K13" s="238"/>
    </row>
    <row r="14" spans="2:11" s="1" customFormat="1" ht="12.75" customHeight="1">
      <c r="B14" s="241"/>
      <c r="C14" s="242"/>
      <c r="D14" s="242"/>
      <c r="E14" s="242"/>
      <c r="F14" s="242"/>
      <c r="G14" s="242"/>
      <c r="H14" s="242"/>
      <c r="I14" s="242"/>
      <c r="J14" s="242"/>
      <c r="K14" s="238"/>
    </row>
    <row r="15" spans="2:11" s="1" customFormat="1" ht="15" customHeight="1">
      <c r="B15" s="241"/>
      <c r="C15" s="242"/>
      <c r="D15" s="367" t="s">
        <v>855</v>
      </c>
      <c r="E15" s="367"/>
      <c r="F15" s="367"/>
      <c r="G15" s="367"/>
      <c r="H15" s="367"/>
      <c r="I15" s="367"/>
      <c r="J15" s="367"/>
      <c r="K15" s="238"/>
    </row>
    <row r="16" spans="2:11" s="1" customFormat="1" ht="15" customHeight="1">
      <c r="B16" s="241"/>
      <c r="C16" s="242"/>
      <c r="D16" s="367" t="s">
        <v>856</v>
      </c>
      <c r="E16" s="367"/>
      <c r="F16" s="367"/>
      <c r="G16" s="367"/>
      <c r="H16" s="367"/>
      <c r="I16" s="367"/>
      <c r="J16" s="367"/>
      <c r="K16" s="238"/>
    </row>
    <row r="17" spans="2:11" s="1" customFormat="1" ht="15" customHeight="1">
      <c r="B17" s="241"/>
      <c r="C17" s="242"/>
      <c r="D17" s="367" t="s">
        <v>857</v>
      </c>
      <c r="E17" s="367"/>
      <c r="F17" s="367"/>
      <c r="G17" s="367"/>
      <c r="H17" s="367"/>
      <c r="I17" s="367"/>
      <c r="J17" s="367"/>
      <c r="K17" s="238"/>
    </row>
    <row r="18" spans="2:11" s="1" customFormat="1" ht="15" customHeight="1">
      <c r="B18" s="241"/>
      <c r="C18" s="242"/>
      <c r="D18" s="242"/>
      <c r="E18" s="244" t="s">
        <v>82</v>
      </c>
      <c r="F18" s="367" t="s">
        <v>858</v>
      </c>
      <c r="G18" s="367"/>
      <c r="H18" s="367"/>
      <c r="I18" s="367"/>
      <c r="J18" s="367"/>
      <c r="K18" s="238"/>
    </row>
    <row r="19" spans="2:11" s="1" customFormat="1" ht="15" customHeight="1">
      <c r="B19" s="241"/>
      <c r="C19" s="242"/>
      <c r="D19" s="242"/>
      <c r="E19" s="244" t="s">
        <v>859</v>
      </c>
      <c r="F19" s="367" t="s">
        <v>860</v>
      </c>
      <c r="G19" s="367"/>
      <c r="H19" s="367"/>
      <c r="I19" s="367"/>
      <c r="J19" s="367"/>
      <c r="K19" s="238"/>
    </row>
    <row r="20" spans="2:11" s="1" customFormat="1" ht="15" customHeight="1">
      <c r="B20" s="241"/>
      <c r="C20" s="242"/>
      <c r="D20" s="242"/>
      <c r="E20" s="244" t="s">
        <v>861</v>
      </c>
      <c r="F20" s="367" t="s">
        <v>862</v>
      </c>
      <c r="G20" s="367"/>
      <c r="H20" s="367"/>
      <c r="I20" s="367"/>
      <c r="J20" s="367"/>
      <c r="K20" s="238"/>
    </row>
    <row r="21" spans="2:11" s="1" customFormat="1" ht="15" customHeight="1">
      <c r="B21" s="241"/>
      <c r="C21" s="242"/>
      <c r="D21" s="242"/>
      <c r="E21" s="244" t="s">
        <v>87</v>
      </c>
      <c r="F21" s="367" t="s">
        <v>88</v>
      </c>
      <c r="G21" s="367"/>
      <c r="H21" s="367"/>
      <c r="I21" s="367"/>
      <c r="J21" s="367"/>
      <c r="K21" s="238"/>
    </row>
    <row r="22" spans="2:11" s="1" customFormat="1" ht="15" customHeight="1">
      <c r="B22" s="241"/>
      <c r="C22" s="242"/>
      <c r="D22" s="242"/>
      <c r="E22" s="244" t="s">
        <v>863</v>
      </c>
      <c r="F22" s="367" t="s">
        <v>864</v>
      </c>
      <c r="G22" s="367"/>
      <c r="H22" s="367"/>
      <c r="I22" s="367"/>
      <c r="J22" s="367"/>
      <c r="K22" s="238"/>
    </row>
    <row r="23" spans="2:11" s="1" customFormat="1" ht="15" customHeight="1">
      <c r="B23" s="241"/>
      <c r="C23" s="242"/>
      <c r="D23" s="242"/>
      <c r="E23" s="244" t="s">
        <v>865</v>
      </c>
      <c r="F23" s="367" t="s">
        <v>866</v>
      </c>
      <c r="G23" s="367"/>
      <c r="H23" s="367"/>
      <c r="I23" s="367"/>
      <c r="J23" s="367"/>
      <c r="K23" s="238"/>
    </row>
    <row r="24" spans="2:11" s="1" customFormat="1" ht="12.75" customHeight="1">
      <c r="B24" s="241"/>
      <c r="C24" s="242"/>
      <c r="D24" s="242"/>
      <c r="E24" s="242"/>
      <c r="F24" s="242"/>
      <c r="G24" s="242"/>
      <c r="H24" s="242"/>
      <c r="I24" s="242"/>
      <c r="J24" s="242"/>
      <c r="K24" s="238"/>
    </row>
    <row r="25" spans="2:11" s="1" customFormat="1" ht="15" customHeight="1">
      <c r="B25" s="241"/>
      <c r="C25" s="367" t="s">
        <v>867</v>
      </c>
      <c r="D25" s="367"/>
      <c r="E25" s="367"/>
      <c r="F25" s="367"/>
      <c r="G25" s="367"/>
      <c r="H25" s="367"/>
      <c r="I25" s="367"/>
      <c r="J25" s="367"/>
      <c r="K25" s="238"/>
    </row>
    <row r="26" spans="2:11" s="1" customFormat="1" ht="15" customHeight="1">
      <c r="B26" s="241"/>
      <c r="C26" s="367" t="s">
        <v>868</v>
      </c>
      <c r="D26" s="367"/>
      <c r="E26" s="367"/>
      <c r="F26" s="367"/>
      <c r="G26" s="367"/>
      <c r="H26" s="367"/>
      <c r="I26" s="367"/>
      <c r="J26" s="367"/>
      <c r="K26" s="238"/>
    </row>
    <row r="27" spans="2:11" s="1" customFormat="1" ht="15" customHeight="1">
      <c r="B27" s="241"/>
      <c r="C27" s="240"/>
      <c r="D27" s="367" t="s">
        <v>869</v>
      </c>
      <c r="E27" s="367"/>
      <c r="F27" s="367"/>
      <c r="G27" s="367"/>
      <c r="H27" s="367"/>
      <c r="I27" s="367"/>
      <c r="J27" s="367"/>
      <c r="K27" s="238"/>
    </row>
    <row r="28" spans="2:11" s="1" customFormat="1" ht="15" customHeight="1">
      <c r="B28" s="241"/>
      <c r="C28" s="242"/>
      <c r="D28" s="367" t="s">
        <v>870</v>
      </c>
      <c r="E28" s="367"/>
      <c r="F28" s="367"/>
      <c r="G28" s="367"/>
      <c r="H28" s="367"/>
      <c r="I28" s="367"/>
      <c r="J28" s="367"/>
      <c r="K28" s="238"/>
    </row>
    <row r="29" spans="2:11" s="1" customFormat="1" ht="12.75" customHeight="1">
      <c r="B29" s="241"/>
      <c r="C29" s="242"/>
      <c r="D29" s="242"/>
      <c r="E29" s="242"/>
      <c r="F29" s="242"/>
      <c r="G29" s="242"/>
      <c r="H29" s="242"/>
      <c r="I29" s="242"/>
      <c r="J29" s="242"/>
      <c r="K29" s="238"/>
    </row>
    <row r="30" spans="2:11" s="1" customFormat="1" ht="15" customHeight="1">
      <c r="B30" s="241"/>
      <c r="C30" s="242"/>
      <c r="D30" s="367" t="s">
        <v>871</v>
      </c>
      <c r="E30" s="367"/>
      <c r="F30" s="367"/>
      <c r="G30" s="367"/>
      <c r="H30" s="367"/>
      <c r="I30" s="367"/>
      <c r="J30" s="367"/>
      <c r="K30" s="238"/>
    </row>
    <row r="31" spans="2:11" s="1" customFormat="1" ht="15" customHeight="1">
      <c r="B31" s="241"/>
      <c r="C31" s="242"/>
      <c r="D31" s="367" t="s">
        <v>872</v>
      </c>
      <c r="E31" s="367"/>
      <c r="F31" s="367"/>
      <c r="G31" s="367"/>
      <c r="H31" s="367"/>
      <c r="I31" s="367"/>
      <c r="J31" s="367"/>
      <c r="K31" s="238"/>
    </row>
    <row r="32" spans="2:11" s="1" customFormat="1" ht="12.75" customHeight="1">
      <c r="B32" s="241"/>
      <c r="C32" s="242"/>
      <c r="D32" s="242"/>
      <c r="E32" s="242"/>
      <c r="F32" s="242"/>
      <c r="G32" s="242"/>
      <c r="H32" s="242"/>
      <c r="I32" s="242"/>
      <c r="J32" s="242"/>
      <c r="K32" s="238"/>
    </row>
    <row r="33" spans="2:11" s="1" customFormat="1" ht="15" customHeight="1">
      <c r="B33" s="241"/>
      <c r="C33" s="242"/>
      <c r="D33" s="367" t="s">
        <v>873</v>
      </c>
      <c r="E33" s="367"/>
      <c r="F33" s="367"/>
      <c r="G33" s="367"/>
      <c r="H33" s="367"/>
      <c r="I33" s="367"/>
      <c r="J33" s="367"/>
      <c r="K33" s="238"/>
    </row>
    <row r="34" spans="2:11" s="1" customFormat="1" ht="15" customHeight="1">
      <c r="B34" s="241"/>
      <c r="C34" s="242"/>
      <c r="D34" s="367" t="s">
        <v>874</v>
      </c>
      <c r="E34" s="367"/>
      <c r="F34" s="367"/>
      <c r="G34" s="367"/>
      <c r="H34" s="367"/>
      <c r="I34" s="367"/>
      <c r="J34" s="367"/>
      <c r="K34" s="238"/>
    </row>
    <row r="35" spans="2:11" s="1" customFormat="1" ht="15" customHeight="1">
      <c r="B35" s="241"/>
      <c r="C35" s="242"/>
      <c r="D35" s="367" t="s">
        <v>875</v>
      </c>
      <c r="E35" s="367"/>
      <c r="F35" s="367"/>
      <c r="G35" s="367"/>
      <c r="H35" s="367"/>
      <c r="I35" s="367"/>
      <c r="J35" s="367"/>
      <c r="K35" s="238"/>
    </row>
    <row r="36" spans="2:11" s="1" customFormat="1" ht="15" customHeight="1">
      <c r="B36" s="241"/>
      <c r="C36" s="242"/>
      <c r="D36" s="240"/>
      <c r="E36" s="243" t="s">
        <v>117</v>
      </c>
      <c r="F36" s="240"/>
      <c r="G36" s="367" t="s">
        <v>876</v>
      </c>
      <c r="H36" s="367"/>
      <c r="I36" s="367"/>
      <c r="J36" s="367"/>
      <c r="K36" s="238"/>
    </row>
    <row r="37" spans="2:11" s="1" customFormat="1" ht="30.75" customHeight="1">
      <c r="B37" s="241"/>
      <c r="C37" s="242"/>
      <c r="D37" s="240"/>
      <c r="E37" s="243" t="s">
        <v>877</v>
      </c>
      <c r="F37" s="240"/>
      <c r="G37" s="367" t="s">
        <v>878</v>
      </c>
      <c r="H37" s="367"/>
      <c r="I37" s="367"/>
      <c r="J37" s="367"/>
      <c r="K37" s="238"/>
    </row>
    <row r="38" spans="2:11" s="1" customFormat="1" ht="15" customHeight="1">
      <c r="B38" s="241"/>
      <c r="C38" s="242"/>
      <c r="D38" s="240"/>
      <c r="E38" s="243" t="s">
        <v>56</v>
      </c>
      <c r="F38" s="240"/>
      <c r="G38" s="367" t="s">
        <v>879</v>
      </c>
      <c r="H38" s="367"/>
      <c r="I38" s="367"/>
      <c r="J38" s="367"/>
      <c r="K38" s="238"/>
    </row>
    <row r="39" spans="2:11" s="1" customFormat="1" ht="15" customHeight="1">
      <c r="B39" s="241"/>
      <c r="C39" s="242"/>
      <c r="D39" s="240"/>
      <c r="E39" s="243" t="s">
        <v>57</v>
      </c>
      <c r="F39" s="240"/>
      <c r="G39" s="367" t="s">
        <v>880</v>
      </c>
      <c r="H39" s="367"/>
      <c r="I39" s="367"/>
      <c r="J39" s="367"/>
      <c r="K39" s="238"/>
    </row>
    <row r="40" spans="2:11" s="1" customFormat="1" ht="15" customHeight="1">
      <c r="B40" s="241"/>
      <c r="C40" s="242"/>
      <c r="D40" s="240"/>
      <c r="E40" s="243" t="s">
        <v>118</v>
      </c>
      <c r="F40" s="240"/>
      <c r="G40" s="367" t="s">
        <v>881</v>
      </c>
      <c r="H40" s="367"/>
      <c r="I40" s="367"/>
      <c r="J40" s="367"/>
      <c r="K40" s="238"/>
    </row>
    <row r="41" spans="2:11" s="1" customFormat="1" ht="15" customHeight="1">
      <c r="B41" s="241"/>
      <c r="C41" s="242"/>
      <c r="D41" s="240"/>
      <c r="E41" s="243" t="s">
        <v>119</v>
      </c>
      <c r="F41" s="240"/>
      <c r="G41" s="367" t="s">
        <v>882</v>
      </c>
      <c r="H41" s="367"/>
      <c r="I41" s="367"/>
      <c r="J41" s="367"/>
      <c r="K41" s="238"/>
    </row>
    <row r="42" spans="2:11" s="1" customFormat="1" ht="15" customHeight="1">
      <c r="B42" s="241"/>
      <c r="C42" s="242"/>
      <c r="D42" s="240"/>
      <c r="E42" s="243" t="s">
        <v>883</v>
      </c>
      <c r="F42" s="240"/>
      <c r="G42" s="367" t="s">
        <v>884</v>
      </c>
      <c r="H42" s="367"/>
      <c r="I42" s="367"/>
      <c r="J42" s="367"/>
      <c r="K42" s="238"/>
    </row>
    <row r="43" spans="2:11" s="1" customFormat="1" ht="15" customHeight="1">
      <c r="B43" s="241"/>
      <c r="C43" s="242"/>
      <c r="D43" s="240"/>
      <c r="E43" s="243"/>
      <c r="F43" s="240"/>
      <c r="G43" s="367" t="s">
        <v>885</v>
      </c>
      <c r="H43" s="367"/>
      <c r="I43" s="367"/>
      <c r="J43" s="367"/>
      <c r="K43" s="238"/>
    </row>
    <row r="44" spans="2:11" s="1" customFormat="1" ht="15" customHeight="1">
      <c r="B44" s="241"/>
      <c r="C44" s="242"/>
      <c r="D44" s="240"/>
      <c r="E44" s="243" t="s">
        <v>886</v>
      </c>
      <c r="F44" s="240"/>
      <c r="G44" s="367" t="s">
        <v>887</v>
      </c>
      <c r="H44" s="367"/>
      <c r="I44" s="367"/>
      <c r="J44" s="367"/>
      <c r="K44" s="238"/>
    </row>
    <row r="45" spans="2:11" s="1" customFormat="1" ht="15" customHeight="1">
      <c r="B45" s="241"/>
      <c r="C45" s="242"/>
      <c r="D45" s="240"/>
      <c r="E45" s="243" t="s">
        <v>121</v>
      </c>
      <c r="F45" s="240"/>
      <c r="G45" s="367" t="s">
        <v>888</v>
      </c>
      <c r="H45" s="367"/>
      <c r="I45" s="367"/>
      <c r="J45" s="367"/>
      <c r="K45" s="238"/>
    </row>
    <row r="46" spans="2:11" s="1" customFormat="1" ht="12.75" customHeight="1">
      <c r="B46" s="241"/>
      <c r="C46" s="242"/>
      <c r="D46" s="240"/>
      <c r="E46" s="240"/>
      <c r="F46" s="240"/>
      <c r="G46" s="240"/>
      <c r="H46" s="240"/>
      <c r="I46" s="240"/>
      <c r="J46" s="240"/>
      <c r="K46" s="238"/>
    </row>
    <row r="47" spans="2:11" s="1" customFormat="1" ht="15" customHeight="1">
      <c r="B47" s="241"/>
      <c r="C47" s="242"/>
      <c r="D47" s="367" t="s">
        <v>889</v>
      </c>
      <c r="E47" s="367"/>
      <c r="F47" s="367"/>
      <c r="G47" s="367"/>
      <c r="H47" s="367"/>
      <c r="I47" s="367"/>
      <c r="J47" s="367"/>
      <c r="K47" s="238"/>
    </row>
    <row r="48" spans="2:11" s="1" customFormat="1" ht="15" customHeight="1">
      <c r="B48" s="241"/>
      <c r="C48" s="242"/>
      <c r="D48" s="242"/>
      <c r="E48" s="367" t="s">
        <v>890</v>
      </c>
      <c r="F48" s="367"/>
      <c r="G48" s="367"/>
      <c r="H48" s="367"/>
      <c r="I48" s="367"/>
      <c r="J48" s="367"/>
      <c r="K48" s="238"/>
    </row>
    <row r="49" spans="2:11" s="1" customFormat="1" ht="15" customHeight="1">
      <c r="B49" s="241"/>
      <c r="C49" s="242"/>
      <c r="D49" s="242"/>
      <c r="E49" s="367" t="s">
        <v>891</v>
      </c>
      <c r="F49" s="367"/>
      <c r="G49" s="367"/>
      <c r="H49" s="367"/>
      <c r="I49" s="367"/>
      <c r="J49" s="367"/>
      <c r="K49" s="238"/>
    </row>
    <row r="50" spans="2:11" s="1" customFormat="1" ht="15" customHeight="1">
      <c r="B50" s="241"/>
      <c r="C50" s="242"/>
      <c r="D50" s="242"/>
      <c r="E50" s="367" t="s">
        <v>892</v>
      </c>
      <c r="F50" s="367"/>
      <c r="G50" s="367"/>
      <c r="H50" s="367"/>
      <c r="I50" s="367"/>
      <c r="J50" s="367"/>
      <c r="K50" s="238"/>
    </row>
    <row r="51" spans="2:11" s="1" customFormat="1" ht="15" customHeight="1">
      <c r="B51" s="241"/>
      <c r="C51" s="242"/>
      <c r="D51" s="367" t="s">
        <v>893</v>
      </c>
      <c r="E51" s="367"/>
      <c r="F51" s="367"/>
      <c r="G51" s="367"/>
      <c r="H51" s="367"/>
      <c r="I51" s="367"/>
      <c r="J51" s="367"/>
      <c r="K51" s="238"/>
    </row>
    <row r="52" spans="2:11" s="1" customFormat="1" ht="25.5" customHeight="1">
      <c r="B52" s="237"/>
      <c r="C52" s="368" t="s">
        <v>894</v>
      </c>
      <c r="D52" s="368"/>
      <c r="E52" s="368"/>
      <c r="F52" s="368"/>
      <c r="G52" s="368"/>
      <c r="H52" s="368"/>
      <c r="I52" s="368"/>
      <c r="J52" s="368"/>
      <c r="K52" s="238"/>
    </row>
    <row r="53" spans="2:11" s="1" customFormat="1" ht="5.25" customHeight="1">
      <c r="B53" s="237"/>
      <c r="C53" s="239"/>
      <c r="D53" s="239"/>
      <c r="E53" s="239"/>
      <c r="F53" s="239"/>
      <c r="G53" s="239"/>
      <c r="H53" s="239"/>
      <c r="I53" s="239"/>
      <c r="J53" s="239"/>
      <c r="K53" s="238"/>
    </row>
    <row r="54" spans="2:11" s="1" customFormat="1" ht="15" customHeight="1">
      <c r="B54" s="237"/>
      <c r="C54" s="367" t="s">
        <v>895</v>
      </c>
      <c r="D54" s="367"/>
      <c r="E54" s="367"/>
      <c r="F54" s="367"/>
      <c r="G54" s="367"/>
      <c r="H54" s="367"/>
      <c r="I54" s="367"/>
      <c r="J54" s="367"/>
      <c r="K54" s="238"/>
    </row>
    <row r="55" spans="2:11" s="1" customFormat="1" ht="15" customHeight="1">
      <c r="B55" s="237"/>
      <c r="C55" s="367" t="s">
        <v>896</v>
      </c>
      <c r="D55" s="367"/>
      <c r="E55" s="367"/>
      <c r="F55" s="367"/>
      <c r="G55" s="367"/>
      <c r="H55" s="367"/>
      <c r="I55" s="367"/>
      <c r="J55" s="367"/>
      <c r="K55" s="238"/>
    </row>
    <row r="56" spans="2:11" s="1" customFormat="1" ht="12.75" customHeight="1">
      <c r="B56" s="237"/>
      <c r="C56" s="240"/>
      <c r="D56" s="240"/>
      <c r="E56" s="240"/>
      <c r="F56" s="240"/>
      <c r="G56" s="240"/>
      <c r="H56" s="240"/>
      <c r="I56" s="240"/>
      <c r="J56" s="240"/>
      <c r="K56" s="238"/>
    </row>
    <row r="57" spans="2:11" s="1" customFormat="1" ht="15" customHeight="1">
      <c r="B57" s="237"/>
      <c r="C57" s="367" t="s">
        <v>897</v>
      </c>
      <c r="D57" s="367"/>
      <c r="E57" s="367"/>
      <c r="F57" s="367"/>
      <c r="G57" s="367"/>
      <c r="H57" s="367"/>
      <c r="I57" s="367"/>
      <c r="J57" s="367"/>
      <c r="K57" s="238"/>
    </row>
    <row r="58" spans="2:11" s="1" customFormat="1" ht="15" customHeight="1">
      <c r="B58" s="237"/>
      <c r="C58" s="242"/>
      <c r="D58" s="367" t="s">
        <v>898</v>
      </c>
      <c r="E58" s="367"/>
      <c r="F58" s="367"/>
      <c r="G58" s="367"/>
      <c r="H58" s="367"/>
      <c r="I58" s="367"/>
      <c r="J58" s="367"/>
      <c r="K58" s="238"/>
    </row>
    <row r="59" spans="2:11" s="1" customFormat="1" ht="15" customHeight="1">
      <c r="B59" s="237"/>
      <c r="C59" s="242"/>
      <c r="D59" s="367" t="s">
        <v>899</v>
      </c>
      <c r="E59" s="367"/>
      <c r="F59" s="367"/>
      <c r="G59" s="367"/>
      <c r="H59" s="367"/>
      <c r="I59" s="367"/>
      <c r="J59" s="367"/>
      <c r="K59" s="238"/>
    </row>
    <row r="60" spans="2:11" s="1" customFormat="1" ht="15" customHeight="1">
      <c r="B60" s="237"/>
      <c r="C60" s="242"/>
      <c r="D60" s="367" t="s">
        <v>900</v>
      </c>
      <c r="E60" s="367"/>
      <c r="F60" s="367"/>
      <c r="G60" s="367"/>
      <c r="H60" s="367"/>
      <c r="I60" s="367"/>
      <c r="J60" s="367"/>
      <c r="K60" s="238"/>
    </row>
    <row r="61" spans="2:11" s="1" customFormat="1" ht="15" customHeight="1">
      <c r="B61" s="237"/>
      <c r="C61" s="242"/>
      <c r="D61" s="367" t="s">
        <v>901</v>
      </c>
      <c r="E61" s="367"/>
      <c r="F61" s="367"/>
      <c r="G61" s="367"/>
      <c r="H61" s="367"/>
      <c r="I61" s="367"/>
      <c r="J61" s="367"/>
      <c r="K61" s="238"/>
    </row>
    <row r="62" spans="2:11" s="1" customFormat="1" ht="15" customHeight="1">
      <c r="B62" s="237"/>
      <c r="C62" s="242"/>
      <c r="D62" s="369" t="s">
        <v>902</v>
      </c>
      <c r="E62" s="369"/>
      <c r="F62" s="369"/>
      <c r="G62" s="369"/>
      <c r="H62" s="369"/>
      <c r="I62" s="369"/>
      <c r="J62" s="369"/>
      <c r="K62" s="238"/>
    </row>
    <row r="63" spans="2:11" s="1" customFormat="1" ht="15" customHeight="1">
      <c r="B63" s="237"/>
      <c r="C63" s="242"/>
      <c r="D63" s="367" t="s">
        <v>903</v>
      </c>
      <c r="E63" s="367"/>
      <c r="F63" s="367"/>
      <c r="G63" s="367"/>
      <c r="H63" s="367"/>
      <c r="I63" s="367"/>
      <c r="J63" s="367"/>
      <c r="K63" s="238"/>
    </row>
    <row r="64" spans="2:11" s="1" customFormat="1" ht="12.75" customHeight="1">
      <c r="B64" s="237"/>
      <c r="C64" s="242"/>
      <c r="D64" s="242"/>
      <c r="E64" s="245"/>
      <c r="F64" s="242"/>
      <c r="G64" s="242"/>
      <c r="H64" s="242"/>
      <c r="I64" s="242"/>
      <c r="J64" s="242"/>
      <c r="K64" s="238"/>
    </row>
    <row r="65" spans="2:11" s="1" customFormat="1" ht="15" customHeight="1">
      <c r="B65" s="237"/>
      <c r="C65" s="242"/>
      <c r="D65" s="367" t="s">
        <v>904</v>
      </c>
      <c r="E65" s="367"/>
      <c r="F65" s="367"/>
      <c r="G65" s="367"/>
      <c r="H65" s="367"/>
      <c r="I65" s="367"/>
      <c r="J65" s="367"/>
      <c r="K65" s="238"/>
    </row>
    <row r="66" spans="2:11" s="1" customFormat="1" ht="15" customHeight="1">
      <c r="B66" s="237"/>
      <c r="C66" s="242"/>
      <c r="D66" s="369" t="s">
        <v>905</v>
      </c>
      <c r="E66" s="369"/>
      <c r="F66" s="369"/>
      <c r="G66" s="369"/>
      <c r="H66" s="369"/>
      <c r="I66" s="369"/>
      <c r="J66" s="369"/>
      <c r="K66" s="238"/>
    </row>
    <row r="67" spans="2:11" s="1" customFormat="1" ht="15" customHeight="1">
      <c r="B67" s="237"/>
      <c r="C67" s="242"/>
      <c r="D67" s="367" t="s">
        <v>906</v>
      </c>
      <c r="E67" s="367"/>
      <c r="F67" s="367"/>
      <c r="G67" s="367"/>
      <c r="H67" s="367"/>
      <c r="I67" s="367"/>
      <c r="J67" s="367"/>
      <c r="K67" s="238"/>
    </row>
    <row r="68" spans="2:11" s="1" customFormat="1" ht="15" customHeight="1">
      <c r="B68" s="237"/>
      <c r="C68" s="242"/>
      <c r="D68" s="367" t="s">
        <v>907</v>
      </c>
      <c r="E68" s="367"/>
      <c r="F68" s="367"/>
      <c r="G68" s="367"/>
      <c r="H68" s="367"/>
      <c r="I68" s="367"/>
      <c r="J68" s="367"/>
      <c r="K68" s="238"/>
    </row>
    <row r="69" spans="2:11" s="1" customFormat="1" ht="15" customHeight="1">
      <c r="B69" s="237"/>
      <c r="C69" s="242"/>
      <c r="D69" s="367" t="s">
        <v>908</v>
      </c>
      <c r="E69" s="367"/>
      <c r="F69" s="367"/>
      <c r="G69" s="367"/>
      <c r="H69" s="367"/>
      <c r="I69" s="367"/>
      <c r="J69" s="367"/>
      <c r="K69" s="238"/>
    </row>
    <row r="70" spans="2:11" s="1" customFormat="1" ht="15" customHeight="1">
      <c r="B70" s="237"/>
      <c r="C70" s="242"/>
      <c r="D70" s="367" t="s">
        <v>909</v>
      </c>
      <c r="E70" s="367"/>
      <c r="F70" s="367"/>
      <c r="G70" s="367"/>
      <c r="H70" s="367"/>
      <c r="I70" s="367"/>
      <c r="J70" s="367"/>
      <c r="K70" s="238"/>
    </row>
    <row r="71" spans="2:11" s="1" customFormat="1" ht="12.75" customHeight="1">
      <c r="B71" s="246"/>
      <c r="C71" s="247"/>
      <c r="D71" s="247"/>
      <c r="E71" s="247"/>
      <c r="F71" s="247"/>
      <c r="G71" s="247"/>
      <c r="H71" s="247"/>
      <c r="I71" s="247"/>
      <c r="J71" s="247"/>
      <c r="K71" s="248"/>
    </row>
    <row r="72" spans="2:11" s="1" customFormat="1" ht="18.75" customHeight="1">
      <c r="B72" s="249"/>
      <c r="C72" s="249"/>
      <c r="D72" s="249"/>
      <c r="E72" s="249"/>
      <c r="F72" s="249"/>
      <c r="G72" s="249"/>
      <c r="H72" s="249"/>
      <c r="I72" s="249"/>
      <c r="J72" s="249"/>
      <c r="K72" s="250"/>
    </row>
    <row r="73" spans="2:11" s="1" customFormat="1" ht="18.75" customHeight="1">
      <c r="B73" s="250"/>
      <c r="C73" s="250"/>
      <c r="D73" s="250"/>
      <c r="E73" s="250"/>
      <c r="F73" s="250"/>
      <c r="G73" s="250"/>
      <c r="H73" s="250"/>
      <c r="I73" s="250"/>
      <c r="J73" s="250"/>
      <c r="K73" s="250"/>
    </row>
    <row r="74" spans="2:11" s="1" customFormat="1" ht="7.5" customHeight="1">
      <c r="B74" s="251"/>
      <c r="C74" s="252"/>
      <c r="D74" s="252"/>
      <c r="E74" s="252"/>
      <c r="F74" s="252"/>
      <c r="G74" s="252"/>
      <c r="H74" s="252"/>
      <c r="I74" s="252"/>
      <c r="J74" s="252"/>
      <c r="K74" s="253"/>
    </row>
    <row r="75" spans="2:11" s="1" customFormat="1" ht="45" customHeight="1">
      <c r="B75" s="254"/>
      <c r="C75" s="362" t="s">
        <v>910</v>
      </c>
      <c r="D75" s="362"/>
      <c r="E75" s="362"/>
      <c r="F75" s="362"/>
      <c r="G75" s="362"/>
      <c r="H75" s="362"/>
      <c r="I75" s="362"/>
      <c r="J75" s="362"/>
      <c r="K75" s="255"/>
    </row>
    <row r="76" spans="2:11" s="1" customFormat="1" ht="17.25" customHeight="1">
      <c r="B76" s="254"/>
      <c r="C76" s="256" t="s">
        <v>911</v>
      </c>
      <c r="D76" s="256"/>
      <c r="E76" s="256"/>
      <c r="F76" s="256" t="s">
        <v>912</v>
      </c>
      <c r="G76" s="257"/>
      <c r="H76" s="256" t="s">
        <v>57</v>
      </c>
      <c r="I76" s="256" t="s">
        <v>60</v>
      </c>
      <c r="J76" s="256" t="s">
        <v>913</v>
      </c>
      <c r="K76" s="255"/>
    </row>
    <row r="77" spans="2:11" s="1" customFormat="1" ht="17.25" customHeight="1">
      <c r="B77" s="254"/>
      <c r="C77" s="258" t="s">
        <v>914</v>
      </c>
      <c r="D77" s="258"/>
      <c r="E77" s="258"/>
      <c r="F77" s="259" t="s">
        <v>915</v>
      </c>
      <c r="G77" s="260"/>
      <c r="H77" s="258"/>
      <c r="I77" s="258"/>
      <c r="J77" s="258" t="s">
        <v>916</v>
      </c>
      <c r="K77" s="255"/>
    </row>
    <row r="78" spans="2:11" s="1" customFormat="1" ht="5.25" customHeight="1">
      <c r="B78" s="254"/>
      <c r="C78" s="261"/>
      <c r="D78" s="261"/>
      <c r="E78" s="261"/>
      <c r="F78" s="261"/>
      <c r="G78" s="262"/>
      <c r="H78" s="261"/>
      <c r="I78" s="261"/>
      <c r="J78" s="261"/>
      <c r="K78" s="255"/>
    </row>
    <row r="79" spans="2:11" s="1" customFormat="1" ht="15" customHeight="1">
      <c r="B79" s="254"/>
      <c r="C79" s="243" t="s">
        <v>56</v>
      </c>
      <c r="D79" s="263"/>
      <c r="E79" s="263"/>
      <c r="F79" s="264" t="s">
        <v>917</v>
      </c>
      <c r="G79" s="265"/>
      <c r="H79" s="243" t="s">
        <v>918</v>
      </c>
      <c r="I79" s="243" t="s">
        <v>919</v>
      </c>
      <c r="J79" s="243">
        <v>20</v>
      </c>
      <c r="K79" s="255"/>
    </row>
    <row r="80" spans="2:11" s="1" customFormat="1" ht="15" customHeight="1">
      <c r="B80" s="254"/>
      <c r="C80" s="243" t="s">
        <v>920</v>
      </c>
      <c r="D80" s="243"/>
      <c r="E80" s="243"/>
      <c r="F80" s="264" t="s">
        <v>917</v>
      </c>
      <c r="G80" s="265"/>
      <c r="H80" s="243" t="s">
        <v>921</v>
      </c>
      <c r="I80" s="243" t="s">
        <v>919</v>
      </c>
      <c r="J80" s="243">
        <v>120</v>
      </c>
      <c r="K80" s="255"/>
    </row>
    <row r="81" spans="2:11" s="1" customFormat="1" ht="15" customHeight="1">
      <c r="B81" s="266"/>
      <c r="C81" s="243" t="s">
        <v>922</v>
      </c>
      <c r="D81" s="243"/>
      <c r="E81" s="243"/>
      <c r="F81" s="264" t="s">
        <v>923</v>
      </c>
      <c r="G81" s="265"/>
      <c r="H81" s="243" t="s">
        <v>924</v>
      </c>
      <c r="I81" s="243" t="s">
        <v>919</v>
      </c>
      <c r="J81" s="243">
        <v>50</v>
      </c>
      <c r="K81" s="255"/>
    </row>
    <row r="82" spans="2:11" s="1" customFormat="1" ht="15" customHeight="1">
      <c r="B82" s="266"/>
      <c r="C82" s="243" t="s">
        <v>925</v>
      </c>
      <c r="D82" s="243"/>
      <c r="E82" s="243"/>
      <c r="F82" s="264" t="s">
        <v>917</v>
      </c>
      <c r="G82" s="265"/>
      <c r="H82" s="243" t="s">
        <v>926</v>
      </c>
      <c r="I82" s="243" t="s">
        <v>927</v>
      </c>
      <c r="J82" s="243"/>
      <c r="K82" s="255"/>
    </row>
    <row r="83" spans="2:11" s="1" customFormat="1" ht="15" customHeight="1">
      <c r="B83" s="266"/>
      <c r="C83" s="267" t="s">
        <v>928</v>
      </c>
      <c r="D83" s="267"/>
      <c r="E83" s="267"/>
      <c r="F83" s="268" t="s">
        <v>923</v>
      </c>
      <c r="G83" s="267"/>
      <c r="H83" s="267" t="s">
        <v>929</v>
      </c>
      <c r="I83" s="267" t="s">
        <v>919</v>
      </c>
      <c r="J83" s="267">
        <v>15</v>
      </c>
      <c r="K83" s="255"/>
    </row>
    <row r="84" spans="2:11" s="1" customFormat="1" ht="15" customHeight="1">
      <c r="B84" s="266"/>
      <c r="C84" s="267" t="s">
        <v>930</v>
      </c>
      <c r="D84" s="267"/>
      <c r="E84" s="267"/>
      <c r="F84" s="268" t="s">
        <v>923</v>
      </c>
      <c r="G84" s="267"/>
      <c r="H84" s="267" t="s">
        <v>931</v>
      </c>
      <c r="I84" s="267" t="s">
        <v>919</v>
      </c>
      <c r="J84" s="267">
        <v>15</v>
      </c>
      <c r="K84" s="255"/>
    </row>
    <row r="85" spans="2:11" s="1" customFormat="1" ht="15" customHeight="1">
      <c r="B85" s="266"/>
      <c r="C85" s="267" t="s">
        <v>932</v>
      </c>
      <c r="D85" s="267"/>
      <c r="E85" s="267"/>
      <c r="F85" s="268" t="s">
        <v>923</v>
      </c>
      <c r="G85" s="267"/>
      <c r="H85" s="267" t="s">
        <v>933</v>
      </c>
      <c r="I85" s="267" t="s">
        <v>919</v>
      </c>
      <c r="J85" s="267">
        <v>20</v>
      </c>
      <c r="K85" s="255"/>
    </row>
    <row r="86" spans="2:11" s="1" customFormat="1" ht="15" customHeight="1">
      <c r="B86" s="266"/>
      <c r="C86" s="267" t="s">
        <v>934</v>
      </c>
      <c r="D86" s="267"/>
      <c r="E86" s="267"/>
      <c r="F86" s="268" t="s">
        <v>923</v>
      </c>
      <c r="G86" s="267"/>
      <c r="H86" s="267" t="s">
        <v>935</v>
      </c>
      <c r="I86" s="267" t="s">
        <v>919</v>
      </c>
      <c r="J86" s="267">
        <v>20</v>
      </c>
      <c r="K86" s="255"/>
    </row>
    <row r="87" spans="2:11" s="1" customFormat="1" ht="15" customHeight="1">
      <c r="B87" s="266"/>
      <c r="C87" s="243" t="s">
        <v>936</v>
      </c>
      <c r="D87" s="243"/>
      <c r="E87" s="243"/>
      <c r="F87" s="264" t="s">
        <v>923</v>
      </c>
      <c r="G87" s="265"/>
      <c r="H87" s="243" t="s">
        <v>937</v>
      </c>
      <c r="I87" s="243" t="s">
        <v>919</v>
      </c>
      <c r="J87" s="243">
        <v>50</v>
      </c>
      <c r="K87" s="255"/>
    </row>
    <row r="88" spans="2:11" s="1" customFormat="1" ht="15" customHeight="1">
      <c r="B88" s="266"/>
      <c r="C88" s="243" t="s">
        <v>938</v>
      </c>
      <c r="D88" s="243"/>
      <c r="E88" s="243"/>
      <c r="F88" s="264" t="s">
        <v>923</v>
      </c>
      <c r="G88" s="265"/>
      <c r="H88" s="243" t="s">
        <v>939</v>
      </c>
      <c r="I88" s="243" t="s">
        <v>919</v>
      </c>
      <c r="J88" s="243">
        <v>20</v>
      </c>
      <c r="K88" s="255"/>
    </row>
    <row r="89" spans="2:11" s="1" customFormat="1" ht="15" customHeight="1">
      <c r="B89" s="266"/>
      <c r="C89" s="243" t="s">
        <v>940</v>
      </c>
      <c r="D89" s="243"/>
      <c r="E89" s="243"/>
      <c r="F89" s="264" t="s">
        <v>923</v>
      </c>
      <c r="G89" s="265"/>
      <c r="H89" s="243" t="s">
        <v>941</v>
      </c>
      <c r="I89" s="243" t="s">
        <v>919</v>
      </c>
      <c r="J89" s="243">
        <v>20</v>
      </c>
      <c r="K89" s="255"/>
    </row>
    <row r="90" spans="2:11" s="1" customFormat="1" ht="15" customHeight="1">
      <c r="B90" s="266"/>
      <c r="C90" s="243" t="s">
        <v>942</v>
      </c>
      <c r="D90" s="243"/>
      <c r="E90" s="243"/>
      <c r="F90" s="264" t="s">
        <v>923</v>
      </c>
      <c r="G90" s="265"/>
      <c r="H90" s="243" t="s">
        <v>943</v>
      </c>
      <c r="I90" s="243" t="s">
        <v>919</v>
      </c>
      <c r="J90" s="243">
        <v>50</v>
      </c>
      <c r="K90" s="255"/>
    </row>
    <row r="91" spans="2:11" s="1" customFormat="1" ht="15" customHeight="1">
      <c r="B91" s="266"/>
      <c r="C91" s="243" t="s">
        <v>944</v>
      </c>
      <c r="D91" s="243"/>
      <c r="E91" s="243"/>
      <c r="F91" s="264" t="s">
        <v>923</v>
      </c>
      <c r="G91" s="265"/>
      <c r="H91" s="243" t="s">
        <v>944</v>
      </c>
      <c r="I91" s="243" t="s">
        <v>919</v>
      </c>
      <c r="J91" s="243">
        <v>50</v>
      </c>
      <c r="K91" s="255"/>
    </row>
    <row r="92" spans="2:11" s="1" customFormat="1" ht="15" customHeight="1">
      <c r="B92" s="266"/>
      <c r="C92" s="243" t="s">
        <v>945</v>
      </c>
      <c r="D92" s="243"/>
      <c r="E92" s="243"/>
      <c r="F92" s="264" t="s">
        <v>923</v>
      </c>
      <c r="G92" s="265"/>
      <c r="H92" s="243" t="s">
        <v>946</v>
      </c>
      <c r="I92" s="243" t="s">
        <v>919</v>
      </c>
      <c r="J92" s="243">
        <v>255</v>
      </c>
      <c r="K92" s="255"/>
    </row>
    <row r="93" spans="2:11" s="1" customFormat="1" ht="15" customHeight="1">
      <c r="B93" s="266"/>
      <c r="C93" s="243" t="s">
        <v>947</v>
      </c>
      <c r="D93" s="243"/>
      <c r="E93" s="243"/>
      <c r="F93" s="264" t="s">
        <v>917</v>
      </c>
      <c r="G93" s="265"/>
      <c r="H93" s="243" t="s">
        <v>948</v>
      </c>
      <c r="I93" s="243" t="s">
        <v>949</v>
      </c>
      <c r="J93" s="243"/>
      <c r="K93" s="255"/>
    </row>
    <row r="94" spans="2:11" s="1" customFormat="1" ht="15" customHeight="1">
      <c r="B94" s="266"/>
      <c r="C94" s="243" t="s">
        <v>950</v>
      </c>
      <c r="D94" s="243"/>
      <c r="E94" s="243"/>
      <c r="F94" s="264" t="s">
        <v>917</v>
      </c>
      <c r="G94" s="265"/>
      <c r="H94" s="243" t="s">
        <v>951</v>
      </c>
      <c r="I94" s="243" t="s">
        <v>952</v>
      </c>
      <c r="J94" s="243"/>
      <c r="K94" s="255"/>
    </row>
    <row r="95" spans="2:11" s="1" customFormat="1" ht="15" customHeight="1">
      <c r="B95" s="266"/>
      <c r="C95" s="243" t="s">
        <v>953</v>
      </c>
      <c r="D95" s="243"/>
      <c r="E95" s="243"/>
      <c r="F95" s="264" t="s">
        <v>917</v>
      </c>
      <c r="G95" s="265"/>
      <c r="H95" s="243" t="s">
        <v>953</v>
      </c>
      <c r="I95" s="243" t="s">
        <v>952</v>
      </c>
      <c r="J95" s="243"/>
      <c r="K95" s="255"/>
    </row>
    <row r="96" spans="2:11" s="1" customFormat="1" ht="15" customHeight="1">
      <c r="B96" s="266"/>
      <c r="C96" s="243" t="s">
        <v>41</v>
      </c>
      <c r="D96" s="243"/>
      <c r="E96" s="243"/>
      <c r="F96" s="264" t="s">
        <v>917</v>
      </c>
      <c r="G96" s="265"/>
      <c r="H96" s="243" t="s">
        <v>954</v>
      </c>
      <c r="I96" s="243" t="s">
        <v>952</v>
      </c>
      <c r="J96" s="243"/>
      <c r="K96" s="255"/>
    </row>
    <row r="97" spans="2:11" s="1" customFormat="1" ht="15" customHeight="1">
      <c r="B97" s="266"/>
      <c r="C97" s="243" t="s">
        <v>51</v>
      </c>
      <c r="D97" s="243"/>
      <c r="E97" s="243"/>
      <c r="F97" s="264" t="s">
        <v>917</v>
      </c>
      <c r="G97" s="265"/>
      <c r="H97" s="243" t="s">
        <v>955</v>
      </c>
      <c r="I97" s="243" t="s">
        <v>952</v>
      </c>
      <c r="J97" s="243"/>
      <c r="K97" s="255"/>
    </row>
    <row r="98" spans="2:11" s="1" customFormat="1" ht="15" customHeight="1">
      <c r="B98" s="269"/>
      <c r="C98" s="270"/>
      <c r="D98" s="270"/>
      <c r="E98" s="270"/>
      <c r="F98" s="270"/>
      <c r="G98" s="270"/>
      <c r="H98" s="270"/>
      <c r="I98" s="270"/>
      <c r="J98" s="270"/>
      <c r="K98" s="271"/>
    </row>
    <row r="99" spans="2:11" s="1" customFormat="1" ht="18.75" customHeight="1">
      <c r="B99" s="272"/>
      <c r="C99" s="273"/>
      <c r="D99" s="273"/>
      <c r="E99" s="273"/>
      <c r="F99" s="273"/>
      <c r="G99" s="273"/>
      <c r="H99" s="273"/>
      <c r="I99" s="273"/>
      <c r="J99" s="273"/>
      <c r="K99" s="272"/>
    </row>
    <row r="100" spans="2:11" s="1" customFormat="1" ht="18.75" customHeight="1">
      <c r="B100" s="250"/>
      <c r="C100" s="250"/>
      <c r="D100" s="250"/>
      <c r="E100" s="250"/>
      <c r="F100" s="250"/>
      <c r="G100" s="250"/>
      <c r="H100" s="250"/>
      <c r="I100" s="250"/>
      <c r="J100" s="250"/>
      <c r="K100" s="250"/>
    </row>
    <row r="101" spans="2:11" s="1" customFormat="1" ht="7.5" customHeight="1">
      <c r="B101" s="251"/>
      <c r="C101" s="252"/>
      <c r="D101" s="252"/>
      <c r="E101" s="252"/>
      <c r="F101" s="252"/>
      <c r="G101" s="252"/>
      <c r="H101" s="252"/>
      <c r="I101" s="252"/>
      <c r="J101" s="252"/>
      <c r="K101" s="253"/>
    </row>
    <row r="102" spans="2:11" s="1" customFormat="1" ht="45" customHeight="1">
      <c r="B102" s="254"/>
      <c r="C102" s="362" t="s">
        <v>956</v>
      </c>
      <c r="D102" s="362"/>
      <c r="E102" s="362"/>
      <c r="F102" s="362"/>
      <c r="G102" s="362"/>
      <c r="H102" s="362"/>
      <c r="I102" s="362"/>
      <c r="J102" s="362"/>
      <c r="K102" s="255"/>
    </row>
    <row r="103" spans="2:11" s="1" customFormat="1" ht="17.25" customHeight="1">
      <c r="B103" s="254"/>
      <c r="C103" s="256" t="s">
        <v>911</v>
      </c>
      <c r="D103" s="256"/>
      <c r="E103" s="256"/>
      <c r="F103" s="256" t="s">
        <v>912</v>
      </c>
      <c r="G103" s="257"/>
      <c r="H103" s="256" t="s">
        <v>57</v>
      </c>
      <c r="I103" s="256" t="s">
        <v>60</v>
      </c>
      <c r="J103" s="256" t="s">
        <v>913</v>
      </c>
      <c r="K103" s="255"/>
    </row>
    <row r="104" spans="2:11" s="1" customFormat="1" ht="17.25" customHeight="1">
      <c r="B104" s="254"/>
      <c r="C104" s="258" t="s">
        <v>914</v>
      </c>
      <c r="D104" s="258"/>
      <c r="E104" s="258"/>
      <c r="F104" s="259" t="s">
        <v>915</v>
      </c>
      <c r="G104" s="260"/>
      <c r="H104" s="258"/>
      <c r="I104" s="258"/>
      <c r="J104" s="258" t="s">
        <v>916</v>
      </c>
      <c r="K104" s="255"/>
    </row>
    <row r="105" spans="2:11" s="1" customFormat="1" ht="5.25" customHeight="1">
      <c r="B105" s="254"/>
      <c r="C105" s="256"/>
      <c r="D105" s="256"/>
      <c r="E105" s="256"/>
      <c r="F105" s="256"/>
      <c r="G105" s="274"/>
      <c r="H105" s="256"/>
      <c r="I105" s="256"/>
      <c r="J105" s="256"/>
      <c r="K105" s="255"/>
    </row>
    <row r="106" spans="2:11" s="1" customFormat="1" ht="15" customHeight="1">
      <c r="B106" s="254"/>
      <c r="C106" s="243" t="s">
        <v>56</v>
      </c>
      <c r="D106" s="263"/>
      <c r="E106" s="263"/>
      <c r="F106" s="264" t="s">
        <v>917</v>
      </c>
      <c r="G106" s="243"/>
      <c r="H106" s="243" t="s">
        <v>957</v>
      </c>
      <c r="I106" s="243" t="s">
        <v>919</v>
      </c>
      <c r="J106" s="243">
        <v>20</v>
      </c>
      <c r="K106" s="255"/>
    </row>
    <row r="107" spans="2:11" s="1" customFormat="1" ht="15" customHeight="1">
      <c r="B107" s="254"/>
      <c r="C107" s="243" t="s">
        <v>920</v>
      </c>
      <c r="D107" s="243"/>
      <c r="E107" s="243"/>
      <c r="F107" s="264" t="s">
        <v>917</v>
      </c>
      <c r="G107" s="243"/>
      <c r="H107" s="243" t="s">
        <v>957</v>
      </c>
      <c r="I107" s="243" t="s">
        <v>919</v>
      </c>
      <c r="J107" s="243">
        <v>120</v>
      </c>
      <c r="K107" s="255"/>
    </row>
    <row r="108" spans="2:11" s="1" customFormat="1" ht="15" customHeight="1">
      <c r="B108" s="266"/>
      <c r="C108" s="243" t="s">
        <v>922</v>
      </c>
      <c r="D108" s="243"/>
      <c r="E108" s="243"/>
      <c r="F108" s="264" t="s">
        <v>923</v>
      </c>
      <c r="G108" s="243"/>
      <c r="H108" s="243" t="s">
        <v>957</v>
      </c>
      <c r="I108" s="243" t="s">
        <v>919</v>
      </c>
      <c r="J108" s="243">
        <v>50</v>
      </c>
      <c r="K108" s="255"/>
    </row>
    <row r="109" spans="2:11" s="1" customFormat="1" ht="15" customHeight="1">
      <c r="B109" s="266"/>
      <c r="C109" s="243" t="s">
        <v>925</v>
      </c>
      <c r="D109" s="243"/>
      <c r="E109" s="243"/>
      <c r="F109" s="264" t="s">
        <v>917</v>
      </c>
      <c r="G109" s="243"/>
      <c r="H109" s="243" t="s">
        <v>957</v>
      </c>
      <c r="I109" s="243" t="s">
        <v>927</v>
      </c>
      <c r="J109" s="243"/>
      <c r="K109" s="255"/>
    </row>
    <row r="110" spans="2:11" s="1" customFormat="1" ht="15" customHeight="1">
      <c r="B110" s="266"/>
      <c r="C110" s="243" t="s">
        <v>936</v>
      </c>
      <c r="D110" s="243"/>
      <c r="E110" s="243"/>
      <c r="F110" s="264" t="s">
        <v>923</v>
      </c>
      <c r="G110" s="243"/>
      <c r="H110" s="243" t="s">
        <v>957</v>
      </c>
      <c r="I110" s="243" t="s">
        <v>919</v>
      </c>
      <c r="J110" s="243">
        <v>50</v>
      </c>
      <c r="K110" s="255"/>
    </row>
    <row r="111" spans="2:11" s="1" customFormat="1" ht="15" customHeight="1">
      <c r="B111" s="266"/>
      <c r="C111" s="243" t="s">
        <v>944</v>
      </c>
      <c r="D111" s="243"/>
      <c r="E111" s="243"/>
      <c r="F111" s="264" t="s">
        <v>923</v>
      </c>
      <c r="G111" s="243"/>
      <c r="H111" s="243" t="s">
        <v>957</v>
      </c>
      <c r="I111" s="243" t="s">
        <v>919</v>
      </c>
      <c r="J111" s="243">
        <v>50</v>
      </c>
      <c r="K111" s="255"/>
    </row>
    <row r="112" spans="2:11" s="1" customFormat="1" ht="15" customHeight="1">
      <c r="B112" s="266"/>
      <c r="C112" s="243" t="s">
        <v>942</v>
      </c>
      <c r="D112" s="243"/>
      <c r="E112" s="243"/>
      <c r="F112" s="264" t="s">
        <v>923</v>
      </c>
      <c r="G112" s="243"/>
      <c r="H112" s="243" t="s">
        <v>957</v>
      </c>
      <c r="I112" s="243" t="s">
        <v>919</v>
      </c>
      <c r="J112" s="243">
        <v>50</v>
      </c>
      <c r="K112" s="255"/>
    </row>
    <row r="113" spans="2:11" s="1" customFormat="1" ht="15" customHeight="1">
      <c r="B113" s="266"/>
      <c r="C113" s="243" t="s">
        <v>56</v>
      </c>
      <c r="D113" s="243"/>
      <c r="E113" s="243"/>
      <c r="F113" s="264" t="s">
        <v>917</v>
      </c>
      <c r="G113" s="243"/>
      <c r="H113" s="243" t="s">
        <v>958</v>
      </c>
      <c r="I113" s="243" t="s">
        <v>919</v>
      </c>
      <c r="J113" s="243">
        <v>20</v>
      </c>
      <c r="K113" s="255"/>
    </row>
    <row r="114" spans="2:11" s="1" customFormat="1" ht="15" customHeight="1">
      <c r="B114" s="266"/>
      <c r="C114" s="243" t="s">
        <v>959</v>
      </c>
      <c r="D114" s="243"/>
      <c r="E114" s="243"/>
      <c r="F114" s="264" t="s">
        <v>917</v>
      </c>
      <c r="G114" s="243"/>
      <c r="H114" s="243" t="s">
        <v>960</v>
      </c>
      <c r="I114" s="243" t="s">
        <v>919</v>
      </c>
      <c r="J114" s="243">
        <v>120</v>
      </c>
      <c r="K114" s="255"/>
    </row>
    <row r="115" spans="2:11" s="1" customFormat="1" ht="15" customHeight="1">
      <c r="B115" s="266"/>
      <c r="C115" s="243" t="s">
        <v>41</v>
      </c>
      <c r="D115" s="243"/>
      <c r="E115" s="243"/>
      <c r="F115" s="264" t="s">
        <v>917</v>
      </c>
      <c r="G115" s="243"/>
      <c r="H115" s="243" t="s">
        <v>961</v>
      </c>
      <c r="I115" s="243" t="s">
        <v>952</v>
      </c>
      <c r="J115" s="243"/>
      <c r="K115" s="255"/>
    </row>
    <row r="116" spans="2:11" s="1" customFormat="1" ht="15" customHeight="1">
      <c r="B116" s="266"/>
      <c r="C116" s="243" t="s">
        <v>51</v>
      </c>
      <c r="D116" s="243"/>
      <c r="E116" s="243"/>
      <c r="F116" s="264" t="s">
        <v>917</v>
      </c>
      <c r="G116" s="243"/>
      <c r="H116" s="243" t="s">
        <v>962</v>
      </c>
      <c r="I116" s="243" t="s">
        <v>952</v>
      </c>
      <c r="J116" s="243"/>
      <c r="K116" s="255"/>
    </row>
    <row r="117" spans="2:11" s="1" customFormat="1" ht="15" customHeight="1">
      <c r="B117" s="266"/>
      <c r="C117" s="243" t="s">
        <v>60</v>
      </c>
      <c r="D117" s="243"/>
      <c r="E117" s="243"/>
      <c r="F117" s="264" t="s">
        <v>917</v>
      </c>
      <c r="G117" s="243"/>
      <c r="H117" s="243" t="s">
        <v>963</v>
      </c>
      <c r="I117" s="243" t="s">
        <v>964</v>
      </c>
      <c r="J117" s="243"/>
      <c r="K117" s="255"/>
    </row>
    <row r="118" spans="2:11" s="1" customFormat="1" ht="15" customHeight="1">
      <c r="B118" s="269"/>
      <c r="C118" s="275"/>
      <c r="D118" s="275"/>
      <c r="E118" s="275"/>
      <c r="F118" s="275"/>
      <c r="G118" s="275"/>
      <c r="H118" s="275"/>
      <c r="I118" s="275"/>
      <c r="J118" s="275"/>
      <c r="K118" s="271"/>
    </row>
    <row r="119" spans="2:11" s="1" customFormat="1" ht="18.75" customHeight="1">
      <c r="B119" s="276"/>
      <c r="C119" s="277"/>
      <c r="D119" s="277"/>
      <c r="E119" s="277"/>
      <c r="F119" s="278"/>
      <c r="G119" s="277"/>
      <c r="H119" s="277"/>
      <c r="I119" s="277"/>
      <c r="J119" s="277"/>
      <c r="K119" s="276"/>
    </row>
    <row r="120" spans="2:11" s="1" customFormat="1" ht="18.75" customHeight="1">
      <c r="B120" s="250"/>
      <c r="C120" s="250"/>
      <c r="D120" s="250"/>
      <c r="E120" s="250"/>
      <c r="F120" s="250"/>
      <c r="G120" s="250"/>
      <c r="H120" s="250"/>
      <c r="I120" s="250"/>
      <c r="J120" s="250"/>
      <c r="K120" s="250"/>
    </row>
    <row r="121" spans="2:11" s="1" customFormat="1" ht="7.5" customHeight="1">
      <c r="B121" s="279"/>
      <c r="C121" s="280"/>
      <c r="D121" s="280"/>
      <c r="E121" s="280"/>
      <c r="F121" s="280"/>
      <c r="G121" s="280"/>
      <c r="H121" s="280"/>
      <c r="I121" s="280"/>
      <c r="J121" s="280"/>
      <c r="K121" s="281"/>
    </row>
    <row r="122" spans="2:11" s="1" customFormat="1" ht="45" customHeight="1">
      <c r="B122" s="282"/>
      <c r="C122" s="363" t="s">
        <v>965</v>
      </c>
      <c r="D122" s="363"/>
      <c r="E122" s="363"/>
      <c r="F122" s="363"/>
      <c r="G122" s="363"/>
      <c r="H122" s="363"/>
      <c r="I122" s="363"/>
      <c r="J122" s="363"/>
      <c r="K122" s="283"/>
    </row>
    <row r="123" spans="2:11" s="1" customFormat="1" ht="17.25" customHeight="1">
      <c r="B123" s="284"/>
      <c r="C123" s="256" t="s">
        <v>911</v>
      </c>
      <c r="D123" s="256"/>
      <c r="E123" s="256"/>
      <c r="F123" s="256" t="s">
        <v>912</v>
      </c>
      <c r="G123" s="257"/>
      <c r="H123" s="256" t="s">
        <v>57</v>
      </c>
      <c r="I123" s="256" t="s">
        <v>60</v>
      </c>
      <c r="J123" s="256" t="s">
        <v>913</v>
      </c>
      <c r="K123" s="285"/>
    </row>
    <row r="124" spans="2:11" s="1" customFormat="1" ht="17.25" customHeight="1">
      <c r="B124" s="284"/>
      <c r="C124" s="258" t="s">
        <v>914</v>
      </c>
      <c r="D124" s="258"/>
      <c r="E124" s="258"/>
      <c r="F124" s="259" t="s">
        <v>915</v>
      </c>
      <c r="G124" s="260"/>
      <c r="H124" s="258"/>
      <c r="I124" s="258"/>
      <c r="J124" s="258" t="s">
        <v>916</v>
      </c>
      <c r="K124" s="285"/>
    </row>
    <row r="125" spans="2:11" s="1" customFormat="1" ht="5.25" customHeight="1">
      <c r="B125" s="286"/>
      <c r="C125" s="261"/>
      <c r="D125" s="261"/>
      <c r="E125" s="261"/>
      <c r="F125" s="261"/>
      <c r="G125" s="287"/>
      <c r="H125" s="261"/>
      <c r="I125" s="261"/>
      <c r="J125" s="261"/>
      <c r="K125" s="288"/>
    </row>
    <row r="126" spans="2:11" s="1" customFormat="1" ht="15" customHeight="1">
      <c r="B126" s="286"/>
      <c r="C126" s="243" t="s">
        <v>920</v>
      </c>
      <c r="D126" s="263"/>
      <c r="E126" s="263"/>
      <c r="F126" s="264" t="s">
        <v>917</v>
      </c>
      <c r="G126" s="243"/>
      <c r="H126" s="243" t="s">
        <v>957</v>
      </c>
      <c r="I126" s="243" t="s">
        <v>919</v>
      </c>
      <c r="J126" s="243">
        <v>120</v>
      </c>
      <c r="K126" s="289"/>
    </row>
    <row r="127" spans="2:11" s="1" customFormat="1" ht="15" customHeight="1">
      <c r="B127" s="286"/>
      <c r="C127" s="243" t="s">
        <v>966</v>
      </c>
      <c r="D127" s="243"/>
      <c r="E127" s="243"/>
      <c r="F127" s="264" t="s">
        <v>917</v>
      </c>
      <c r="G127" s="243"/>
      <c r="H127" s="243" t="s">
        <v>967</v>
      </c>
      <c r="I127" s="243" t="s">
        <v>919</v>
      </c>
      <c r="J127" s="243" t="s">
        <v>968</v>
      </c>
      <c r="K127" s="289"/>
    </row>
    <row r="128" spans="2:11" s="1" customFormat="1" ht="15" customHeight="1">
      <c r="B128" s="286"/>
      <c r="C128" s="243" t="s">
        <v>865</v>
      </c>
      <c r="D128" s="243"/>
      <c r="E128" s="243"/>
      <c r="F128" s="264" t="s">
        <v>917</v>
      </c>
      <c r="G128" s="243"/>
      <c r="H128" s="243" t="s">
        <v>969</v>
      </c>
      <c r="I128" s="243" t="s">
        <v>919</v>
      </c>
      <c r="J128" s="243" t="s">
        <v>968</v>
      </c>
      <c r="K128" s="289"/>
    </row>
    <row r="129" spans="2:11" s="1" customFormat="1" ht="15" customHeight="1">
      <c r="B129" s="286"/>
      <c r="C129" s="243" t="s">
        <v>928</v>
      </c>
      <c r="D129" s="243"/>
      <c r="E129" s="243"/>
      <c r="F129" s="264" t="s">
        <v>923</v>
      </c>
      <c r="G129" s="243"/>
      <c r="H129" s="243" t="s">
        <v>929</v>
      </c>
      <c r="I129" s="243" t="s">
        <v>919</v>
      </c>
      <c r="J129" s="243">
        <v>15</v>
      </c>
      <c r="K129" s="289"/>
    </row>
    <row r="130" spans="2:11" s="1" customFormat="1" ht="15" customHeight="1">
      <c r="B130" s="286"/>
      <c r="C130" s="267" t="s">
        <v>930</v>
      </c>
      <c r="D130" s="267"/>
      <c r="E130" s="267"/>
      <c r="F130" s="268" t="s">
        <v>923</v>
      </c>
      <c r="G130" s="267"/>
      <c r="H130" s="267" t="s">
        <v>931</v>
      </c>
      <c r="I130" s="267" t="s">
        <v>919</v>
      </c>
      <c r="J130" s="267">
        <v>15</v>
      </c>
      <c r="K130" s="289"/>
    </row>
    <row r="131" spans="2:11" s="1" customFormat="1" ht="15" customHeight="1">
      <c r="B131" s="286"/>
      <c r="C131" s="267" t="s">
        <v>932</v>
      </c>
      <c r="D131" s="267"/>
      <c r="E131" s="267"/>
      <c r="F131" s="268" t="s">
        <v>923</v>
      </c>
      <c r="G131" s="267"/>
      <c r="H131" s="267" t="s">
        <v>933</v>
      </c>
      <c r="I131" s="267" t="s">
        <v>919</v>
      </c>
      <c r="J131" s="267">
        <v>20</v>
      </c>
      <c r="K131" s="289"/>
    </row>
    <row r="132" spans="2:11" s="1" customFormat="1" ht="15" customHeight="1">
      <c r="B132" s="286"/>
      <c r="C132" s="267" t="s">
        <v>934</v>
      </c>
      <c r="D132" s="267"/>
      <c r="E132" s="267"/>
      <c r="F132" s="268" t="s">
        <v>923</v>
      </c>
      <c r="G132" s="267"/>
      <c r="H132" s="267" t="s">
        <v>935</v>
      </c>
      <c r="I132" s="267" t="s">
        <v>919</v>
      </c>
      <c r="J132" s="267">
        <v>20</v>
      </c>
      <c r="K132" s="289"/>
    </row>
    <row r="133" spans="2:11" s="1" customFormat="1" ht="15" customHeight="1">
      <c r="B133" s="286"/>
      <c r="C133" s="243" t="s">
        <v>922</v>
      </c>
      <c r="D133" s="243"/>
      <c r="E133" s="243"/>
      <c r="F133" s="264" t="s">
        <v>923</v>
      </c>
      <c r="G133" s="243"/>
      <c r="H133" s="243" t="s">
        <v>957</v>
      </c>
      <c r="I133" s="243" t="s">
        <v>919</v>
      </c>
      <c r="J133" s="243">
        <v>50</v>
      </c>
      <c r="K133" s="289"/>
    </row>
    <row r="134" spans="2:11" s="1" customFormat="1" ht="15" customHeight="1">
      <c r="B134" s="286"/>
      <c r="C134" s="243" t="s">
        <v>936</v>
      </c>
      <c r="D134" s="243"/>
      <c r="E134" s="243"/>
      <c r="F134" s="264" t="s">
        <v>923</v>
      </c>
      <c r="G134" s="243"/>
      <c r="H134" s="243" t="s">
        <v>957</v>
      </c>
      <c r="I134" s="243" t="s">
        <v>919</v>
      </c>
      <c r="J134" s="243">
        <v>50</v>
      </c>
      <c r="K134" s="289"/>
    </row>
    <row r="135" spans="2:11" s="1" customFormat="1" ht="15" customHeight="1">
      <c r="B135" s="286"/>
      <c r="C135" s="243" t="s">
        <v>942</v>
      </c>
      <c r="D135" s="243"/>
      <c r="E135" s="243"/>
      <c r="F135" s="264" t="s">
        <v>923</v>
      </c>
      <c r="G135" s="243"/>
      <c r="H135" s="243" t="s">
        <v>957</v>
      </c>
      <c r="I135" s="243" t="s">
        <v>919</v>
      </c>
      <c r="J135" s="243">
        <v>50</v>
      </c>
      <c r="K135" s="289"/>
    </row>
    <row r="136" spans="2:11" s="1" customFormat="1" ht="15" customHeight="1">
      <c r="B136" s="286"/>
      <c r="C136" s="243" t="s">
        <v>944</v>
      </c>
      <c r="D136" s="243"/>
      <c r="E136" s="243"/>
      <c r="F136" s="264" t="s">
        <v>923</v>
      </c>
      <c r="G136" s="243"/>
      <c r="H136" s="243" t="s">
        <v>957</v>
      </c>
      <c r="I136" s="243" t="s">
        <v>919</v>
      </c>
      <c r="J136" s="243">
        <v>50</v>
      </c>
      <c r="K136" s="289"/>
    </row>
    <row r="137" spans="2:11" s="1" customFormat="1" ht="15" customHeight="1">
      <c r="B137" s="286"/>
      <c r="C137" s="243" t="s">
        <v>945</v>
      </c>
      <c r="D137" s="243"/>
      <c r="E137" s="243"/>
      <c r="F137" s="264" t="s">
        <v>923</v>
      </c>
      <c r="G137" s="243"/>
      <c r="H137" s="243" t="s">
        <v>970</v>
      </c>
      <c r="I137" s="243" t="s">
        <v>919</v>
      </c>
      <c r="J137" s="243">
        <v>255</v>
      </c>
      <c r="K137" s="289"/>
    </row>
    <row r="138" spans="2:11" s="1" customFormat="1" ht="15" customHeight="1">
      <c r="B138" s="286"/>
      <c r="C138" s="243" t="s">
        <v>947</v>
      </c>
      <c r="D138" s="243"/>
      <c r="E138" s="243"/>
      <c r="F138" s="264" t="s">
        <v>917</v>
      </c>
      <c r="G138" s="243"/>
      <c r="H138" s="243" t="s">
        <v>971</v>
      </c>
      <c r="I138" s="243" t="s">
        <v>949</v>
      </c>
      <c r="J138" s="243"/>
      <c r="K138" s="289"/>
    </row>
    <row r="139" spans="2:11" s="1" customFormat="1" ht="15" customHeight="1">
      <c r="B139" s="286"/>
      <c r="C139" s="243" t="s">
        <v>950</v>
      </c>
      <c r="D139" s="243"/>
      <c r="E139" s="243"/>
      <c r="F139" s="264" t="s">
        <v>917</v>
      </c>
      <c r="G139" s="243"/>
      <c r="H139" s="243" t="s">
        <v>972</v>
      </c>
      <c r="I139" s="243" t="s">
        <v>952</v>
      </c>
      <c r="J139" s="243"/>
      <c r="K139" s="289"/>
    </row>
    <row r="140" spans="2:11" s="1" customFormat="1" ht="15" customHeight="1">
      <c r="B140" s="286"/>
      <c r="C140" s="243" t="s">
        <v>953</v>
      </c>
      <c r="D140" s="243"/>
      <c r="E140" s="243"/>
      <c r="F140" s="264" t="s">
        <v>917</v>
      </c>
      <c r="G140" s="243"/>
      <c r="H140" s="243" t="s">
        <v>953</v>
      </c>
      <c r="I140" s="243" t="s">
        <v>952</v>
      </c>
      <c r="J140" s="243"/>
      <c r="K140" s="289"/>
    </row>
    <row r="141" spans="2:11" s="1" customFormat="1" ht="15" customHeight="1">
      <c r="B141" s="286"/>
      <c r="C141" s="243" t="s">
        <v>41</v>
      </c>
      <c r="D141" s="243"/>
      <c r="E141" s="243"/>
      <c r="F141" s="264" t="s">
        <v>917</v>
      </c>
      <c r="G141" s="243"/>
      <c r="H141" s="243" t="s">
        <v>973</v>
      </c>
      <c r="I141" s="243" t="s">
        <v>952</v>
      </c>
      <c r="J141" s="243"/>
      <c r="K141" s="289"/>
    </row>
    <row r="142" spans="2:11" s="1" customFormat="1" ht="15" customHeight="1">
      <c r="B142" s="286"/>
      <c r="C142" s="243" t="s">
        <v>974</v>
      </c>
      <c r="D142" s="243"/>
      <c r="E142" s="243"/>
      <c r="F142" s="264" t="s">
        <v>917</v>
      </c>
      <c r="G142" s="243"/>
      <c r="H142" s="243" t="s">
        <v>975</v>
      </c>
      <c r="I142" s="243" t="s">
        <v>952</v>
      </c>
      <c r="J142" s="243"/>
      <c r="K142" s="289"/>
    </row>
    <row r="143" spans="2:11" s="1" customFormat="1" ht="15" customHeight="1">
      <c r="B143" s="290"/>
      <c r="C143" s="291"/>
      <c r="D143" s="291"/>
      <c r="E143" s="291"/>
      <c r="F143" s="291"/>
      <c r="G143" s="291"/>
      <c r="H143" s="291"/>
      <c r="I143" s="291"/>
      <c r="J143" s="291"/>
      <c r="K143" s="292"/>
    </row>
    <row r="144" spans="2:11" s="1" customFormat="1" ht="18.75" customHeight="1">
      <c r="B144" s="277"/>
      <c r="C144" s="277"/>
      <c r="D144" s="277"/>
      <c r="E144" s="277"/>
      <c r="F144" s="278"/>
      <c r="G144" s="277"/>
      <c r="H144" s="277"/>
      <c r="I144" s="277"/>
      <c r="J144" s="277"/>
      <c r="K144" s="277"/>
    </row>
    <row r="145" spans="2:11" s="1" customFormat="1" ht="18.75" customHeight="1">
      <c r="B145" s="250"/>
      <c r="C145" s="250"/>
      <c r="D145" s="250"/>
      <c r="E145" s="250"/>
      <c r="F145" s="250"/>
      <c r="G145" s="250"/>
      <c r="H145" s="250"/>
      <c r="I145" s="250"/>
      <c r="J145" s="250"/>
      <c r="K145" s="250"/>
    </row>
    <row r="146" spans="2:11" s="1" customFormat="1" ht="7.5" customHeight="1">
      <c r="B146" s="251"/>
      <c r="C146" s="252"/>
      <c r="D146" s="252"/>
      <c r="E146" s="252"/>
      <c r="F146" s="252"/>
      <c r="G146" s="252"/>
      <c r="H146" s="252"/>
      <c r="I146" s="252"/>
      <c r="J146" s="252"/>
      <c r="K146" s="253"/>
    </row>
    <row r="147" spans="2:11" s="1" customFormat="1" ht="45" customHeight="1">
      <c r="B147" s="254"/>
      <c r="C147" s="362" t="s">
        <v>976</v>
      </c>
      <c r="D147" s="362"/>
      <c r="E147" s="362"/>
      <c r="F147" s="362"/>
      <c r="G147" s="362"/>
      <c r="H147" s="362"/>
      <c r="I147" s="362"/>
      <c r="J147" s="362"/>
      <c r="K147" s="255"/>
    </row>
    <row r="148" spans="2:11" s="1" customFormat="1" ht="17.25" customHeight="1">
      <c r="B148" s="254"/>
      <c r="C148" s="256" t="s">
        <v>911</v>
      </c>
      <c r="D148" s="256"/>
      <c r="E148" s="256"/>
      <c r="F148" s="256" t="s">
        <v>912</v>
      </c>
      <c r="G148" s="257"/>
      <c r="H148" s="256" t="s">
        <v>57</v>
      </c>
      <c r="I148" s="256" t="s">
        <v>60</v>
      </c>
      <c r="J148" s="256" t="s">
        <v>913</v>
      </c>
      <c r="K148" s="255"/>
    </row>
    <row r="149" spans="2:11" s="1" customFormat="1" ht="17.25" customHeight="1">
      <c r="B149" s="254"/>
      <c r="C149" s="258" t="s">
        <v>914</v>
      </c>
      <c r="D149" s="258"/>
      <c r="E149" s="258"/>
      <c r="F149" s="259" t="s">
        <v>915</v>
      </c>
      <c r="G149" s="260"/>
      <c r="H149" s="258"/>
      <c r="I149" s="258"/>
      <c r="J149" s="258" t="s">
        <v>916</v>
      </c>
      <c r="K149" s="255"/>
    </row>
    <row r="150" spans="2:11" s="1" customFormat="1" ht="5.25" customHeight="1">
      <c r="B150" s="266"/>
      <c r="C150" s="261"/>
      <c r="D150" s="261"/>
      <c r="E150" s="261"/>
      <c r="F150" s="261"/>
      <c r="G150" s="262"/>
      <c r="H150" s="261"/>
      <c r="I150" s="261"/>
      <c r="J150" s="261"/>
      <c r="K150" s="289"/>
    </row>
    <row r="151" spans="2:11" s="1" customFormat="1" ht="15" customHeight="1">
      <c r="B151" s="266"/>
      <c r="C151" s="293" t="s">
        <v>920</v>
      </c>
      <c r="D151" s="243"/>
      <c r="E151" s="243"/>
      <c r="F151" s="294" t="s">
        <v>917</v>
      </c>
      <c r="G151" s="243"/>
      <c r="H151" s="293" t="s">
        <v>957</v>
      </c>
      <c r="I151" s="293" t="s">
        <v>919</v>
      </c>
      <c r="J151" s="293">
        <v>120</v>
      </c>
      <c r="K151" s="289"/>
    </row>
    <row r="152" spans="2:11" s="1" customFormat="1" ht="15" customHeight="1">
      <c r="B152" s="266"/>
      <c r="C152" s="293" t="s">
        <v>966</v>
      </c>
      <c r="D152" s="243"/>
      <c r="E152" s="243"/>
      <c r="F152" s="294" t="s">
        <v>917</v>
      </c>
      <c r="G152" s="243"/>
      <c r="H152" s="293" t="s">
        <v>977</v>
      </c>
      <c r="I152" s="293" t="s">
        <v>919</v>
      </c>
      <c r="J152" s="293" t="s">
        <v>968</v>
      </c>
      <c r="K152" s="289"/>
    </row>
    <row r="153" spans="2:11" s="1" customFormat="1" ht="15" customHeight="1">
      <c r="B153" s="266"/>
      <c r="C153" s="293" t="s">
        <v>865</v>
      </c>
      <c r="D153" s="243"/>
      <c r="E153" s="243"/>
      <c r="F153" s="294" t="s">
        <v>917</v>
      </c>
      <c r="G153" s="243"/>
      <c r="H153" s="293" t="s">
        <v>978</v>
      </c>
      <c r="I153" s="293" t="s">
        <v>919</v>
      </c>
      <c r="J153" s="293" t="s">
        <v>968</v>
      </c>
      <c r="K153" s="289"/>
    </row>
    <row r="154" spans="2:11" s="1" customFormat="1" ht="15" customHeight="1">
      <c r="B154" s="266"/>
      <c r="C154" s="293" t="s">
        <v>922</v>
      </c>
      <c r="D154" s="243"/>
      <c r="E154" s="243"/>
      <c r="F154" s="294" t="s">
        <v>923</v>
      </c>
      <c r="G154" s="243"/>
      <c r="H154" s="293" t="s">
        <v>957</v>
      </c>
      <c r="I154" s="293" t="s">
        <v>919</v>
      </c>
      <c r="J154" s="293">
        <v>50</v>
      </c>
      <c r="K154" s="289"/>
    </row>
    <row r="155" spans="2:11" s="1" customFormat="1" ht="15" customHeight="1">
      <c r="B155" s="266"/>
      <c r="C155" s="293" t="s">
        <v>925</v>
      </c>
      <c r="D155" s="243"/>
      <c r="E155" s="243"/>
      <c r="F155" s="294" t="s">
        <v>917</v>
      </c>
      <c r="G155" s="243"/>
      <c r="H155" s="293" t="s">
        <v>957</v>
      </c>
      <c r="I155" s="293" t="s">
        <v>927</v>
      </c>
      <c r="J155" s="293"/>
      <c r="K155" s="289"/>
    </row>
    <row r="156" spans="2:11" s="1" customFormat="1" ht="15" customHeight="1">
      <c r="B156" s="266"/>
      <c r="C156" s="293" t="s">
        <v>936</v>
      </c>
      <c r="D156" s="243"/>
      <c r="E156" s="243"/>
      <c r="F156" s="294" t="s">
        <v>923</v>
      </c>
      <c r="G156" s="243"/>
      <c r="H156" s="293" t="s">
        <v>957</v>
      </c>
      <c r="I156" s="293" t="s">
        <v>919</v>
      </c>
      <c r="J156" s="293">
        <v>50</v>
      </c>
      <c r="K156" s="289"/>
    </row>
    <row r="157" spans="2:11" s="1" customFormat="1" ht="15" customHeight="1">
      <c r="B157" s="266"/>
      <c r="C157" s="293" t="s">
        <v>944</v>
      </c>
      <c r="D157" s="243"/>
      <c r="E157" s="243"/>
      <c r="F157" s="294" t="s">
        <v>923</v>
      </c>
      <c r="G157" s="243"/>
      <c r="H157" s="293" t="s">
        <v>957</v>
      </c>
      <c r="I157" s="293" t="s">
        <v>919</v>
      </c>
      <c r="J157" s="293">
        <v>50</v>
      </c>
      <c r="K157" s="289"/>
    </row>
    <row r="158" spans="2:11" s="1" customFormat="1" ht="15" customHeight="1">
      <c r="B158" s="266"/>
      <c r="C158" s="293" t="s">
        <v>942</v>
      </c>
      <c r="D158" s="243"/>
      <c r="E158" s="243"/>
      <c r="F158" s="294" t="s">
        <v>923</v>
      </c>
      <c r="G158" s="243"/>
      <c r="H158" s="293" t="s">
        <v>957</v>
      </c>
      <c r="I158" s="293" t="s">
        <v>919</v>
      </c>
      <c r="J158" s="293">
        <v>50</v>
      </c>
      <c r="K158" s="289"/>
    </row>
    <row r="159" spans="2:11" s="1" customFormat="1" ht="15" customHeight="1">
      <c r="B159" s="266"/>
      <c r="C159" s="293" t="s">
        <v>94</v>
      </c>
      <c r="D159" s="243"/>
      <c r="E159" s="243"/>
      <c r="F159" s="294" t="s">
        <v>917</v>
      </c>
      <c r="G159" s="243"/>
      <c r="H159" s="293" t="s">
        <v>979</v>
      </c>
      <c r="I159" s="293" t="s">
        <v>919</v>
      </c>
      <c r="J159" s="293" t="s">
        <v>980</v>
      </c>
      <c r="K159" s="289"/>
    </row>
    <row r="160" spans="2:11" s="1" customFormat="1" ht="15" customHeight="1">
      <c r="B160" s="266"/>
      <c r="C160" s="293" t="s">
        <v>981</v>
      </c>
      <c r="D160" s="243"/>
      <c r="E160" s="243"/>
      <c r="F160" s="294" t="s">
        <v>917</v>
      </c>
      <c r="G160" s="243"/>
      <c r="H160" s="293" t="s">
        <v>982</v>
      </c>
      <c r="I160" s="293" t="s">
        <v>952</v>
      </c>
      <c r="J160" s="293"/>
      <c r="K160" s="289"/>
    </row>
    <row r="161" spans="2:11" s="1" customFormat="1" ht="15" customHeight="1">
      <c r="B161" s="295"/>
      <c r="C161" s="275"/>
      <c r="D161" s="275"/>
      <c r="E161" s="275"/>
      <c r="F161" s="275"/>
      <c r="G161" s="275"/>
      <c r="H161" s="275"/>
      <c r="I161" s="275"/>
      <c r="J161" s="275"/>
      <c r="K161" s="296"/>
    </row>
    <row r="162" spans="2:11" s="1" customFormat="1" ht="18.75" customHeight="1">
      <c r="B162" s="277"/>
      <c r="C162" s="287"/>
      <c r="D162" s="287"/>
      <c r="E162" s="287"/>
      <c r="F162" s="297"/>
      <c r="G162" s="287"/>
      <c r="H162" s="287"/>
      <c r="I162" s="287"/>
      <c r="J162" s="287"/>
      <c r="K162" s="277"/>
    </row>
    <row r="163" spans="2:11" s="1" customFormat="1" ht="18.75" customHeight="1">
      <c r="B163" s="250"/>
      <c r="C163" s="250"/>
      <c r="D163" s="250"/>
      <c r="E163" s="250"/>
      <c r="F163" s="250"/>
      <c r="G163" s="250"/>
      <c r="H163" s="250"/>
      <c r="I163" s="250"/>
      <c r="J163" s="250"/>
      <c r="K163" s="250"/>
    </row>
    <row r="164" spans="2:11" s="1" customFormat="1" ht="7.5" customHeight="1">
      <c r="B164" s="232"/>
      <c r="C164" s="233"/>
      <c r="D164" s="233"/>
      <c r="E164" s="233"/>
      <c r="F164" s="233"/>
      <c r="G164" s="233"/>
      <c r="H164" s="233"/>
      <c r="I164" s="233"/>
      <c r="J164" s="233"/>
      <c r="K164" s="234"/>
    </row>
    <row r="165" spans="2:11" s="1" customFormat="1" ht="45" customHeight="1">
      <c r="B165" s="235"/>
      <c r="C165" s="363" t="s">
        <v>983</v>
      </c>
      <c r="D165" s="363"/>
      <c r="E165" s="363"/>
      <c r="F165" s="363"/>
      <c r="G165" s="363"/>
      <c r="H165" s="363"/>
      <c r="I165" s="363"/>
      <c r="J165" s="363"/>
      <c r="K165" s="236"/>
    </row>
    <row r="166" spans="2:11" s="1" customFormat="1" ht="17.25" customHeight="1">
      <c r="B166" s="235"/>
      <c r="C166" s="256" t="s">
        <v>911</v>
      </c>
      <c r="D166" s="256"/>
      <c r="E166" s="256"/>
      <c r="F166" s="256" t="s">
        <v>912</v>
      </c>
      <c r="G166" s="298"/>
      <c r="H166" s="299" t="s">
        <v>57</v>
      </c>
      <c r="I166" s="299" t="s">
        <v>60</v>
      </c>
      <c r="J166" s="256" t="s">
        <v>913</v>
      </c>
      <c r="K166" s="236"/>
    </row>
    <row r="167" spans="2:11" s="1" customFormat="1" ht="17.25" customHeight="1">
      <c r="B167" s="237"/>
      <c r="C167" s="258" t="s">
        <v>914</v>
      </c>
      <c r="D167" s="258"/>
      <c r="E167" s="258"/>
      <c r="F167" s="259" t="s">
        <v>915</v>
      </c>
      <c r="G167" s="300"/>
      <c r="H167" s="301"/>
      <c r="I167" s="301"/>
      <c r="J167" s="258" t="s">
        <v>916</v>
      </c>
      <c r="K167" s="238"/>
    </row>
    <row r="168" spans="2:11" s="1" customFormat="1" ht="5.25" customHeight="1">
      <c r="B168" s="266"/>
      <c r="C168" s="261"/>
      <c r="D168" s="261"/>
      <c r="E168" s="261"/>
      <c r="F168" s="261"/>
      <c r="G168" s="262"/>
      <c r="H168" s="261"/>
      <c r="I168" s="261"/>
      <c r="J168" s="261"/>
      <c r="K168" s="289"/>
    </row>
    <row r="169" spans="2:11" s="1" customFormat="1" ht="15" customHeight="1">
      <c r="B169" s="266"/>
      <c r="C169" s="243" t="s">
        <v>920</v>
      </c>
      <c r="D169" s="243"/>
      <c r="E169" s="243"/>
      <c r="F169" s="264" t="s">
        <v>917</v>
      </c>
      <c r="G169" s="243"/>
      <c r="H169" s="243" t="s">
        <v>957</v>
      </c>
      <c r="I169" s="243" t="s">
        <v>919</v>
      </c>
      <c r="J169" s="243">
        <v>120</v>
      </c>
      <c r="K169" s="289"/>
    </row>
    <row r="170" spans="2:11" s="1" customFormat="1" ht="15" customHeight="1">
      <c r="B170" s="266"/>
      <c r="C170" s="243" t="s">
        <v>966</v>
      </c>
      <c r="D170" s="243"/>
      <c r="E170" s="243"/>
      <c r="F170" s="264" t="s">
        <v>917</v>
      </c>
      <c r="G170" s="243"/>
      <c r="H170" s="243" t="s">
        <v>967</v>
      </c>
      <c r="I170" s="243" t="s">
        <v>919</v>
      </c>
      <c r="J170" s="243" t="s">
        <v>968</v>
      </c>
      <c r="K170" s="289"/>
    </row>
    <row r="171" spans="2:11" s="1" customFormat="1" ht="15" customHeight="1">
      <c r="B171" s="266"/>
      <c r="C171" s="243" t="s">
        <v>865</v>
      </c>
      <c r="D171" s="243"/>
      <c r="E171" s="243"/>
      <c r="F171" s="264" t="s">
        <v>917</v>
      </c>
      <c r="G171" s="243"/>
      <c r="H171" s="243" t="s">
        <v>984</v>
      </c>
      <c r="I171" s="243" t="s">
        <v>919</v>
      </c>
      <c r="J171" s="243" t="s">
        <v>968</v>
      </c>
      <c r="K171" s="289"/>
    </row>
    <row r="172" spans="2:11" s="1" customFormat="1" ht="15" customHeight="1">
      <c r="B172" s="266"/>
      <c r="C172" s="243" t="s">
        <v>922</v>
      </c>
      <c r="D172" s="243"/>
      <c r="E172" s="243"/>
      <c r="F172" s="264" t="s">
        <v>923</v>
      </c>
      <c r="G172" s="243"/>
      <c r="H172" s="243" t="s">
        <v>984</v>
      </c>
      <c r="I172" s="243" t="s">
        <v>919</v>
      </c>
      <c r="J172" s="243">
        <v>50</v>
      </c>
      <c r="K172" s="289"/>
    </row>
    <row r="173" spans="2:11" s="1" customFormat="1" ht="15" customHeight="1">
      <c r="B173" s="266"/>
      <c r="C173" s="243" t="s">
        <v>925</v>
      </c>
      <c r="D173" s="243"/>
      <c r="E173" s="243"/>
      <c r="F173" s="264" t="s">
        <v>917</v>
      </c>
      <c r="G173" s="243"/>
      <c r="H173" s="243" t="s">
        <v>984</v>
      </c>
      <c r="I173" s="243" t="s">
        <v>927</v>
      </c>
      <c r="J173" s="243"/>
      <c r="K173" s="289"/>
    </row>
    <row r="174" spans="2:11" s="1" customFormat="1" ht="15" customHeight="1">
      <c r="B174" s="266"/>
      <c r="C174" s="243" t="s">
        <v>936</v>
      </c>
      <c r="D174" s="243"/>
      <c r="E174" s="243"/>
      <c r="F174" s="264" t="s">
        <v>923</v>
      </c>
      <c r="G174" s="243"/>
      <c r="H174" s="243" t="s">
        <v>984</v>
      </c>
      <c r="I174" s="243" t="s">
        <v>919</v>
      </c>
      <c r="J174" s="243">
        <v>50</v>
      </c>
      <c r="K174" s="289"/>
    </row>
    <row r="175" spans="2:11" s="1" customFormat="1" ht="15" customHeight="1">
      <c r="B175" s="266"/>
      <c r="C175" s="243" t="s">
        <v>944</v>
      </c>
      <c r="D175" s="243"/>
      <c r="E175" s="243"/>
      <c r="F175" s="264" t="s">
        <v>923</v>
      </c>
      <c r="G175" s="243"/>
      <c r="H175" s="243" t="s">
        <v>984</v>
      </c>
      <c r="I175" s="243" t="s">
        <v>919</v>
      </c>
      <c r="J175" s="243">
        <v>50</v>
      </c>
      <c r="K175" s="289"/>
    </row>
    <row r="176" spans="2:11" s="1" customFormat="1" ht="15" customHeight="1">
      <c r="B176" s="266"/>
      <c r="C176" s="243" t="s">
        <v>942</v>
      </c>
      <c r="D176" s="243"/>
      <c r="E176" s="243"/>
      <c r="F176" s="264" t="s">
        <v>923</v>
      </c>
      <c r="G176" s="243"/>
      <c r="H176" s="243" t="s">
        <v>984</v>
      </c>
      <c r="I176" s="243" t="s">
        <v>919</v>
      </c>
      <c r="J176" s="243">
        <v>50</v>
      </c>
      <c r="K176" s="289"/>
    </row>
    <row r="177" spans="2:11" s="1" customFormat="1" ht="15" customHeight="1">
      <c r="B177" s="266"/>
      <c r="C177" s="243" t="s">
        <v>117</v>
      </c>
      <c r="D177" s="243"/>
      <c r="E177" s="243"/>
      <c r="F177" s="264" t="s">
        <v>917</v>
      </c>
      <c r="G177" s="243"/>
      <c r="H177" s="243" t="s">
        <v>985</v>
      </c>
      <c r="I177" s="243" t="s">
        <v>986</v>
      </c>
      <c r="J177" s="243"/>
      <c r="K177" s="289"/>
    </row>
    <row r="178" spans="2:11" s="1" customFormat="1" ht="15" customHeight="1">
      <c r="B178" s="266"/>
      <c r="C178" s="243" t="s">
        <v>60</v>
      </c>
      <c r="D178" s="243"/>
      <c r="E178" s="243"/>
      <c r="F178" s="264" t="s">
        <v>917</v>
      </c>
      <c r="G178" s="243"/>
      <c r="H178" s="243" t="s">
        <v>987</v>
      </c>
      <c r="I178" s="243" t="s">
        <v>988</v>
      </c>
      <c r="J178" s="243">
        <v>1</v>
      </c>
      <c r="K178" s="289"/>
    </row>
    <row r="179" spans="2:11" s="1" customFormat="1" ht="15" customHeight="1">
      <c r="B179" s="266"/>
      <c r="C179" s="243" t="s">
        <v>56</v>
      </c>
      <c r="D179" s="243"/>
      <c r="E179" s="243"/>
      <c r="F179" s="264" t="s">
        <v>917</v>
      </c>
      <c r="G179" s="243"/>
      <c r="H179" s="243" t="s">
        <v>989</v>
      </c>
      <c r="I179" s="243" t="s">
        <v>919</v>
      </c>
      <c r="J179" s="243">
        <v>20</v>
      </c>
      <c r="K179" s="289"/>
    </row>
    <row r="180" spans="2:11" s="1" customFormat="1" ht="15" customHeight="1">
      <c r="B180" s="266"/>
      <c r="C180" s="243" t="s">
        <v>57</v>
      </c>
      <c r="D180" s="243"/>
      <c r="E180" s="243"/>
      <c r="F180" s="264" t="s">
        <v>917</v>
      </c>
      <c r="G180" s="243"/>
      <c r="H180" s="243" t="s">
        <v>990</v>
      </c>
      <c r="I180" s="243" t="s">
        <v>919</v>
      </c>
      <c r="J180" s="243">
        <v>255</v>
      </c>
      <c r="K180" s="289"/>
    </row>
    <row r="181" spans="2:11" s="1" customFormat="1" ht="15" customHeight="1">
      <c r="B181" s="266"/>
      <c r="C181" s="243" t="s">
        <v>118</v>
      </c>
      <c r="D181" s="243"/>
      <c r="E181" s="243"/>
      <c r="F181" s="264" t="s">
        <v>917</v>
      </c>
      <c r="G181" s="243"/>
      <c r="H181" s="243" t="s">
        <v>881</v>
      </c>
      <c r="I181" s="243" t="s">
        <v>919</v>
      </c>
      <c r="J181" s="243">
        <v>10</v>
      </c>
      <c r="K181" s="289"/>
    </row>
    <row r="182" spans="2:11" s="1" customFormat="1" ht="15" customHeight="1">
      <c r="B182" s="266"/>
      <c r="C182" s="243" t="s">
        <v>119</v>
      </c>
      <c r="D182" s="243"/>
      <c r="E182" s="243"/>
      <c r="F182" s="264" t="s">
        <v>917</v>
      </c>
      <c r="G182" s="243"/>
      <c r="H182" s="243" t="s">
        <v>991</v>
      </c>
      <c r="I182" s="243" t="s">
        <v>952</v>
      </c>
      <c r="J182" s="243"/>
      <c r="K182" s="289"/>
    </row>
    <row r="183" spans="2:11" s="1" customFormat="1" ht="15" customHeight="1">
      <c r="B183" s="266"/>
      <c r="C183" s="243" t="s">
        <v>992</v>
      </c>
      <c r="D183" s="243"/>
      <c r="E183" s="243"/>
      <c r="F183" s="264" t="s">
        <v>917</v>
      </c>
      <c r="G183" s="243"/>
      <c r="H183" s="243" t="s">
        <v>993</v>
      </c>
      <c r="I183" s="243" t="s">
        <v>952</v>
      </c>
      <c r="J183" s="243"/>
      <c r="K183" s="289"/>
    </row>
    <row r="184" spans="2:11" s="1" customFormat="1" ht="15" customHeight="1">
      <c r="B184" s="266"/>
      <c r="C184" s="243" t="s">
        <v>981</v>
      </c>
      <c r="D184" s="243"/>
      <c r="E184" s="243"/>
      <c r="F184" s="264" t="s">
        <v>917</v>
      </c>
      <c r="G184" s="243"/>
      <c r="H184" s="243" t="s">
        <v>994</v>
      </c>
      <c r="I184" s="243" t="s">
        <v>952</v>
      </c>
      <c r="J184" s="243"/>
      <c r="K184" s="289"/>
    </row>
    <row r="185" spans="2:11" s="1" customFormat="1" ht="15" customHeight="1">
      <c r="B185" s="266"/>
      <c r="C185" s="243" t="s">
        <v>121</v>
      </c>
      <c r="D185" s="243"/>
      <c r="E185" s="243"/>
      <c r="F185" s="264" t="s">
        <v>923</v>
      </c>
      <c r="G185" s="243"/>
      <c r="H185" s="243" t="s">
        <v>995</v>
      </c>
      <c r="I185" s="243" t="s">
        <v>919</v>
      </c>
      <c r="J185" s="243">
        <v>50</v>
      </c>
      <c r="K185" s="289"/>
    </row>
    <row r="186" spans="2:11" s="1" customFormat="1" ht="15" customHeight="1">
      <c r="B186" s="266"/>
      <c r="C186" s="243" t="s">
        <v>996</v>
      </c>
      <c r="D186" s="243"/>
      <c r="E186" s="243"/>
      <c r="F186" s="264" t="s">
        <v>923</v>
      </c>
      <c r="G186" s="243"/>
      <c r="H186" s="243" t="s">
        <v>997</v>
      </c>
      <c r="I186" s="243" t="s">
        <v>998</v>
      </c>
      <c r="J186" s="243"/>
      <c r="K186" s="289"/>
    </row>
    <row r="187" spans="2:11" s="1" customFormat="1" ht="15" customHeight="1">
      <c r="B187" s="266"/>
      <c r="C187" s="243" t="s">
        <v>999</v>
      </c>
      <c r="D187" s="243"/>
      <c r="E187" s="243"/>
      <c r="F187" s="264" t="s">
        <v>923</v>
      </c>
      <c r="G187" s="243"/>
      <c r="H187" s="243" t="s">
        <v>1000</v>
      </c>
      <c r="I187" s="243" t="s">
        <v>998</v>
      </c>
      <c r="J187" s="243"/>
      <c r="K187" s="289"/>
    </row>
    <row r="188" spans="2:11" s="1" customFormat="1" ht="15" customHeight="1">
      <c r="B188" s="266"/>
      <c r="C188" s="243" t="s">
        <v>1001</v>
      </c>
      <c r="D188" s="243"/>
      <c r="E188" s="243"/>
      <c r="F188" s="264" t="s">
        <v>923</v>
      </c>
      <c r="G188" s="243"/>
      <c r="H188" s="243" t="s">
        <v>1002</v>
      </c>
      <c r="I188" s="243" t="s">
        <v>998</v>
      </c>
      <c r="J188" s="243"/>
      <c r="K188" s="289"/>
    </row>
    <row r="189" spans="2:11" s="1" customFormat="1" ht="15" customHeight="1">
      <c r="B189" s="266"/>
      <c r="C189" s="302" t="s">
        <v>1003</v>
      </c>
      <c r="D189" s="243"/>
      <c r="E189" s="243"/>
      <c r="F189" s="264" t="s">
        <v>923</v>
      </c>
      <c r="G189" s="243"/>
      <c r="H189" s="243" t="s">
        <v>1004</v>
      </c>
      <c r="I189" s="243" t="s">
        <v>1005</v>
      </c>
      <c r="J189" s="303" t="s">
        <v>1006</v>
      </c>
      <c r="K189" s="289"/>
    </row>
    <row r="190" spans="2:11" s="1" customFormat="1" ht="15" customHeight="1">
      <c r="B190" s="266"/>
      <c r="C190" s="302" t="s">
        <v>45</v>
      </c>
      <c r="D190" s="243"/>
      <c r="E190" s="243"/>
      <c r="F190" s="264" t="s">
        <v>917</v>
      </c>
      <c r="G190" s="243"/>
      <c r="H190" s="240" t="s">
        <v>1007</v>
      </c>
      <c r="I190" s="243" t="s">
        <v>1008</v>
      </c>
      <c r="J190" s="243"/>
      <c r="K190" s="289"/>
    </row>
    <row r="191" spans="2:11" s="1" customFormat="1" ht="15" customHeight="1">
      <c r="B191" s="266"/>
      <c r="C191" s="302" t="s">
        <v>1009</v>
      </c>
      <c r="D191" s="243"/>
      <c r="E191" s="243"/>
      <c r="F191" s="264" t="s">
        <v>917</v>
      </c>
      <c r="G191" s="243"/>
      <c r="H191" s="243" t="s">
        <v>1010</v>
      </c>
      <c r="I191" s="243" t="s">
        <v>952</v>
      </c>
      <c r="J191" s="243"/>
      <c r="K191" s="289"/>
    </row>
    <row r="192" spans="2:11" s="1" customFormat="1" ht="15" customHeight="1">
      <c r="B192" s="266"/>
      <c r="C192" s="302" t="s">
        <v>1011</v>
      </c>
      <c r="D192" s="243"/>
      <c r="E192" s="243"/>
      <c r="F192" s="264" t="s">
        <v>917</v>
      </c>
      <c r="G192" s="243"/>
      <c r="H192" s="243" t="s">
        <v>1012</v>
      </c>
      <c r="I192" s="243" t="s">
        <v>952</v>
      </c>
      <c r="J192" s="243"/>
      <c r="K192" s="289"/>
    </row>
    <row r="193" spans="2:11" s="1" customFormat="1" ht="15" customHeight="1">
      <c r="B193" s="266"/>
      <c r="C193" s="302" t="s">
        <v>1013</v>
      </c>
      <c r="D193" s="243"/>
      <c r="E193" s="243"/>
      <c r="F193" s="264" t="s">
        <v>923</v>
      </c>
      <c r="G193" s="243"/>
      <c r="H193" s="243" t="s">
        <v>1014</v>
      </c>
      <c r="I193" s="243" t="s">
        <v>952</v>
      </c>
      <c r="J193" s="243"/>
      <c r="K193" s="289"/>
    </row>
    <row r="194" spans="2:11" s="1" customFormat="1" ht="15" customHeight="1">
      <c r="B194" s="295"/>
      <c r="C194" s="304"/>
      <c r="D194" s="275"/>
      <c r="E194" s="275"/>
      <c r="F194" s="275"/>
      <c r="G194" s="275"/>
      <c r="H194" s="275"/>
      <c r="I194" s="275"/>
      <c r="J194" s="275"/>
      <c r="K194" s="296"/>
    </row>
    <row r="195" spans="2:11" s="1" customFormat="1" ht="18.75" customHeight="1">
      <c r="B195" s="277"/>
      <c r="C195" s="287"/>
      <c r="D195" s="287"/>
      <c r="E195" s="287"/>
      <c r="F195" s="297"/>
      <c r="G195" s="287"/>
      <c r="H195" s="287"/>
      <c r="I195" s="287"/>
      <c r="J195" s="287"/>
      <c r="K195" s="277"/>
    </row>
    <row r="196" spans="2:11" s="1" customFormat="1" ht="18.75" customHeight="1">
      <c r="B196" s="277"/>
      <c r="C196" s="287"/>
      <c r="D196" s="287"/>
      <c r="E196" s="287"/>
      <c r="F196" s="297"/>
      <c r="G196" s="287"/>
      <c r="H196" s="287"/>
      <c r="I196" s="287"/>
      <c r="J196" s="287"/>
      <c r="K196" s="277"/>
    </row>
    <row r="197" spans="2:11" s="1" customFormat="1" ht="18.75" customHeight="1">
      <c r="B197" s="250"/>
      <c r="C197" s="250"/>
      <c r="D197" s="250"/>
      <c r="E197" s="250"/>
      <c r="F197" s="250"/>
      <c r="G197" s="250"/>
      <c r="H197" s="250"/>
      <c r="I197" s="250"/>
      <c r="J197" s="250"/>
      <c r="K197" s="250"/>
    </row>
    <row r="198" spans="2:11" s="1" customFormat="1" ht="12">
      <c r="B198" s="232"/>
      <c r="C198" s="233"/>
      <c r="D198" s="233"/>
      <c r="E198" s="233"/>
      <c r="F198" s="233"/>
      <c r="G198" s="233"/>
      <c r="H198" s="233"/>
      <c r="I198" s="233"/>
      <c r="J198" s="233"/>
      <c r="K198" s="234"/>
    </row>
    <row r="199" spans="2:11" s="1" customFormat="1" ht="22.2">
      <c r="B199" s="235"/>
      <c r="C199" s="363" t="s">
        <v>1015</v>
      </c>
      <c r="D199" s="363"/>
      <c r="E199" s="363"/>
      <c r="F199" s="363"/>
      <c r="G199" s="363"/>
      <c r="H199" s="363"/>
      <c r="I199" s="363"/>
      <c r="J199" s="363"/>
      <c r="K199" s="236"/>
    </row>
    <row r="200" spans="2:11" s="1" customFormat="1" ht="25.5" customHeight="1">
      <c r="B200" s="235"/>
      <c r="C200" s="305" t="s">
        <v>1016</v>
      </c>
      <c r="D200" s="305"/>
      <c r="E200" s="305"/>
      <c r="F200" s="305" t="s">
        <v>1017</v>
      </c>
      <c r="G200" s="306"/>
      <c r="H200" s="364" t="s">
        <v>1018</v>
      </c>
      <c r="I200" s="364"/>
      <c r="J200" s="364"/>
      <c r="K200" s="236"/>
    </row>
    <row r="201" spans="2:11" s="1" customFormat="1" ht="5.25" customHeight="1">
      <c r="B201" s="266"/>
      <c r="C201" s="261"/>
      <c r="D201" s="261"/>
      <c r="E201" s="261"/>
      <c r="F201" s="261"/>
      <c r="G201" s="287"/>
      <c r="H201" s="261"/>
      <c r="I201" s="261"/>
      <c r="J201" s="261"/>
      <c r="K201" s="289"/>
    </row>
    <row r="202" spans="2:11" s="1" customFormat="1" ht="15" customHeight="1">
      <c r="B202" s="266"/>
      <c r="C202" s="243" t="s">
        <v>1008</v>
      </c>
      <c r="D202" s="243"/>
      <c r="E202" s="243"/>
      <c r="F202" s="264" t="s">
        <v>46</v>
      </c>
      <c r="G202" s="243"/>
      <c r="H202" s="365" t="s">
        <v>1019</v>
      </c>
      <c r="I202" s="365"/>
      <c r="J202" s="365"/>
      <c r="K202" s="289"/>
    </row>
    <row r="203" spans="2:11" s="1" customFormat="1" ht="15" customHeight="1">
      <c r="B203" s="266"/>
      <c r="C203" s="243"/>
      <c r="D203" s="243"/>
      <c r="E203" s="243"/>
      <c r="F203" s="264" t="s">
        <v>47</v>
      </c>
      <c r="G203" s="243"/>
      <c r="H203" s="365" t="s">
        <v>1020</v>
      </c>
      <c r="I203" s="365"/>
      <c r="J203" s="365"/>
      <c r="K203" s="289"/>
    </row>
    <row r="204" spans="2:11" s="1" customFormat="1" ht="15" customHeight="1">
      <c r="B204" s="266"/>
      <c r="C204" s="243"/>
      <c r="D204" s="243"/>
      <c r="E204" s="243"/>
      <c r="F204" s="264" t="s">
        <v>50</v>
      </c>
      <c r="G204" s="243"/>
      <c r="H204" s="365" t="s">
        <v>1021</v>
      </c>
      <c r="I204" s="365"/>
      <c r="J204" s="365"/>
      <c r="K204" s="289"/>
    </row>
    <row r="205" spans="2:11" s="1" customFormat="1" ht="15" customHeight="1">
      <c r="B205" s="266"/>
      <c r="C205" s="243"/>
      <c r="D205" s="243"/>
      <c r="E205" s="243"/>
      <c r="F205" s="264" t="s">
        <v>48</v>
      </c>
      <c r="G205" s="243"/>
      <c r="H205" s="365" t="s">
        <v>1022</v>
      </c>
      <c r="I205" s="365"/>
      <c r="J205" s="365"/>
      <c r="K205" s="289"/>
    </row>
    <row r="206" spans="2:11" s="1" customFormat="1" ht="15" customHeight="1">
      <c r="B206" s="266"/>
      <c r="C206" s="243"/>
      <c r="D206" s="243"/>
      <c r="E206" s="243"/>
      <c r="F206" s="264" t="s">
        <v>49</v>
      </c>
      <c r="G206" s="243"/>
      <c r="H206" s="365" t="s">
        <v>1023</v>
      </c>
      <c r="I206" s="365"/>
      <c r="J206" s="365"/>
      <c r="K206" s="289"/>
    </row>
    <row r="207" spans="2:11" s="1" customFormat="1" ht="15" customHeight="1">
      <c r="B207" s="266"/>
      <c r="C207" s="243"/>
      <c r="D207" s="243"/>
      <c r="E207" s="243"/>
      <c r="F207" s="264"/>
      <c r="G207" s="243"/>
      <c r="H207" s="243"/>
      <c r="I207" s="243"/>
      <c r="J207" s="243"/>
      <c r="K207" s="289"/>
    </row>
    <row r="208" spans="2:11" s="1" customFormat="1" ht="15" customHeight="1">
      <c r="B208" s="266"/>
      <c r="C208" s="243" t="s">
        <v>964</v>
      </c>
      <c r="D208" s="243"/>
      <c r="E208" s="243"/>
      <c r="F208" s="264" t="s">
        <v>82</v>
      </c>
      <c r="G208" s="243"/>
      <c r="H208" s="365" t="s">
        <v>1024</v>
      </c>
      <c r="I208" s="365"/>
      <c r="J208" s="365"/>
      <c r="K208" s="289"/>
    </row>
    <row r="209" spans="2:11" s="1" customFormat="1" ht="15" customHeight="1">
      <c r="B209" s="266"/>
      <c r="C209" s="243"/>
      <c r="D209" s="243"/>
      <c r="E209" s="243"/>
      <c r="F209" s="264" t="s">
        <v>861</v>
      </c>
      <c r="G209" s="243"/>
      <c r="H209" s="365" t="s">
        <v>862</v>
      </c>
      <c r="I209" s="365"/>
      <c r="J209" s="365"/>
      <c r="K209" s="289"/>
    </row>
    <row r="210" spans="2:11" s="1" customFormat="1" ht="15" customHeight="1">
      <c r="B210" s="266"/>
      <c r="C210" s="243"/>
      <c r="D210" s="243"/>
      <c r="E210" s="243"/>
      <c r="F210" s="264" t="s">
        <v>859</v>
      </c>
      <c r="G210" s="243"/>
      <c r="H210" s="365" t="s">
        <v>1025</v>
      </c>
      <c r="I210" s="365"/>
      <c r="J210" s="365"/>
      <c r="K210" s="289"/>
    </row>
    <row r="211" spans="2:11" s="1" customFormat="1" ht="15" customHeight="1">
      <c r="B211" s="307"/>
      <c r="C211" s="243"/>
      <c r="D211" s="243"/>
      <c r="E211" s="243"/>
      <c r="F211" s="264" t="s">
        <v>87</v>
      </c>
      <c r="G211" s="302"/>
      <c r="H211" s="366" t="s">
        <v>88</v>
      </c>
      <c r="I211" s="366"/>
      <c r="J211" s="366"/>
      <c r="K211" s="308"/>
    </row>
    <row r="212" spans="2:11" s="1" customFormat="1" ht="15" customHeight="1">
      <c r="B212" s="307"/>
      <c r="C212" s="243"/>
      <c r="D212" s="243"/>
      <c r="E212" s="243"/>
      <c r="F212" s="264" t="s">
        <v>863</v>
      </c>
      <c r="G212" s="302"/>
      <c r="H212" s="366" t="s">
        <v>824</v>
      </c>
      <c r="I212" s="366"/>
      <c r="J212" s="366"/>
      <c r="K212" s="308"/>
    </row>
    <row r="213" spans="2:11" s="1" customFormat="1" ht="15" customHeight="1">
      <c r="B213" s="307"/>
      <c r="C213" s="243"/>
      <c r="D213" s="243"/>
      <c r="E213" s="243"/>
      <c r="F213" s="264"/>
      <c r="G213" s="302"/>
      <c r="H213" s="293"/>
      <c r="I213" s="293"/>
      <c r="J213" s="293"/>
      <c r="K213" s="308"/>
    </row>
    <row r="214" spans="2:11" s="1" customFormat="1" ht="15" customHeight="1">
      <c r="B214" s="307"/>
      <c r="C214" s="243" t="s">
        <v>988</v>
      </c>
      <c r="D214" s="243"/>
      <c r="E214" s="243"/>
      <c r="F214" s="264">
        <v>1</v>
      </c>
      <c r="G214" s="302"/>
      <c r="H214" s="366" t="s">
        <v>1026</v>
      </c>
      <c r="I214" s="366"/>
      <c r="J214" s="366"/>
      <c r="K214" s="308"/>
    </row>
    <row r="215" spans="2:11" s="1" customFormat="1" ht="15" customHeight="1">
      <c r="B215" s="307"/>
      <c r="C215" s="243"/>
      <c r="D215" s="243"/>
      <c r="E215" s="243"/>
      <c r="F215" s="264">
        <v>2</v>
      </c>
      <c r="G215" s="302"/>
      <c r="H215" s="366" t="s">
        <v>1027</v>
      </c>
      <c r="I215" s="366"/>
      <c r="J215" s="366"/>
      <c r="K215" s="308"/>
    </row>
    <row r="216" spans="2:11" s="1" customFormat="1" ht="15" customHeight="1">
      <c r="B216" s="307"/>
      <c r="C216" s="243"/>
      <c r="D216" s="243"/>
      <c r="E216" s="243"/>
      <c r="F216" s="264">
        <v>3</v>
      </c>
      <c r="G216" s="302"/>
      <c r="H216" s="366" t="s">
        <v>1028</v>
      </c>
      <c r="I216" s="366"/>
      <c r="J216" s="366"/>
      <c r="K216" s="308"/>
    </row>
    <row r="217" spans="2:11" s="1" customFormat="1" ht="15" customHeight="1">
      <c r="B217" s="307"/>
      <c r="C217" s="243"/>
      <c r="D217" s="243"/>
      <c r="E217" s="243"/>
      <c r="F217" s="264">
        <v>4</v>
      </c>
      <c r="G217" s="302"/>
      <c r="H217" s="366" t="s">
        <v>1029</v>
      </c>
      <c r="I217" s="366"/>
      <c r="J217" s="366"/>
      <c r="K217" s="308"/>
    </row>
    <row r="218" spans="2:11" s="1" customFormat="1" ht="12.75" customHeight="1">
      <c r="B218" s="309"/>
      <c r="C218" s="310"/>
      <c r="D218" s="310"/>
      <c r="E218" s="310"/>
      <c r="F218" s="310"/>
      <c r="G218" s="310"/>
      <c r="H218" s="310"/>
      <c r="I218" s="310"/>
      <c r="J218" s="310"/>
      <c r="K218" s="311"/>
    </row>
  </sheetData>
  <sheetProtection formatCells="0" formatColumns="0" formatRows="0" insertColumns="0" insertRows="0" insertHyperlinks="0" deleteColumns="0" deleteRows="0" sort="0" autoFilter="0" pivotTables="0"/>
  <mergeCells count="77">
    <mergeCell ref="G44:J44"/>
    <mergeCell ref="G45:J45"/>
    <mergeCell ref="C3:J3"/>
    <mergeCell ref="C4:J4"/>
    <mergeCell ref="C6:J6"/>
    <mergeCell ref="C7:J7"/>
    <mergeCell ref="G39:J39"/>
    <mergeCell ref="G40:J40"/>
    <mergeCell ref="G41:J41"/>
    <mergeCell ref="G42:J42"/>
    <mergeCell ref="G43:J43"/>
    <mergeCell ref="D34:J34"/>
    <mergeCell ref="D35:J35"/>
    <mergeCell ref="G36:J36"/>
    <mergeCell ref="G37:J37"/>
    <mergeCell ref="G38:J38"/>
    <mergeCell ref="D27:J27"/>
    <mergeCell ref="D28:J28"/>
    <mergeCell ref="D30:J30"/>
    <mergeCell ref="D31:J31"/>
    <mergeCell ref="D33:J33"/>
    <mergeCell ref="D70:J70"/>
    <mergeCell ref="C75:J75"/>
    <mergeCell ref="C9:J9"/>
    <mergeCell ref="D10:J10"/>
    <mergeCell ref="D11:J11"/>
    <mergeCell ref="D15:J15"/>
    <mergeCell ref="D16:J16"/>
    <mergeCell ref="D17:J17"/>
    <mergeCell ref="F18:J18"/>
    <mergeCell ref="F19:J19"/>
    <mergeCell ref="F20:J20"/>
    <mergeCell ref="F21:J21"/>
    <mergeCell ref="F22:J22"/>
    <mergeCell ref="F23:J23"/>
    <mergeCell ref="C25:J25"/>
    <mergeCell ref="C26:J26"/>
    <mergeCell ref="D65:J65"/>
    <mergeCell ref="D66:J66"/>
    <mergeCell ref="D67:J67"/>
    <mergeCell ref="D68:J68"/>
    <mergeCell ref="D69:J69"/>
    <mergeCell ref="D59:J59"/>
    <mergeCell ref="D60:J60"/>
    <mergeCell ref="D61:J61"/>
    <mergeCell ref="D62:J62"/>
    <mergeCell ref="D63:J63"/>
    <mergeCell ref="C52:J52"/>
    <mergeCell ref="C54:J54"/>
    <mergeCell ref="C55:J55"/>
    <mergeCell ref="C57:J57"/>
    <mergeCell ref="D58:J58"/>
    <mergeCell ref="D47:J47"/>
    <mergeCell ref="E48:J48"/>
    <mergeCell ref="E49:J49"/>
    <mergeCell ref="E50:J50"/>
    <mergeCell ref="D51:J51"/>
    <mergeCell ref="H212:J212"/>
    <mergeCell ref="H214:J214"/>
    <mergeCell ref="H215:J215"/>
    <mergeCell ref="H216:J216"/>
    <mergeCell ref="H217:J217"/>
    <mergeCell ref="H206:J206"/>
    <mergeCell ref="H208:J208"/>
    <mergeCell ref="H209:J209"/>
    <mergeCell ref="H210:J210"/>
    <mergeCell ref="H211:J211"/>
    <mergeCell ref="H200:J200"/>
    <mergeCell ref="H202:J202"/>
    <mergeCell ref="H203:J203"/>
    <mergeCell ref="H204:J204"/>
    <mergeCell ref="H205:J205"/>
    <mergeCell ref="C102:J102"/>
    <mergeCell ref="C122:J122"/>
    <mergeCell ref="C147:J147"/>
    <mergeCell ref="C165:J165"/>
    <mergeCell ref="C199:J199"/>
  </mergeCells>
  <pageMargins left="0.59027779999999996" right="0.59027779999999996" top="0.59027779999999996" bottom="0.59027779999999996" header="0" footer="0"/>
  <pageSetup paperSize="9" scale="7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7</vt:i4>
      </vt:variant>
    </vt:vector>
  </HeadingPairs>
  <TitlesOfParts>
    <vt:vector size="11" baseType="lpstr">
      <vt:lpstr>Rekapitulace stavby</vt:lpstr>
      <vt:lpstr>D.1.1 - Architektonicko s...</vt:lpstr>
      <vt:lpstr>VON - Vedlejší a ostatní ...</vt:lpstr>
      <vt:lpstr>Pokyny pro vyplnění</vt:lpstr>
      <vt:lpstr>'D.1.1 - Architektonicko s...'!Názvy_tisku</vt:lpstr>
      <vt:lpstr>'Rekapitulace stavby'!Názvy_tisku</vt:lpstr>
      <vt:lpstr>'VON - Vedlejší a ostatní ...'!Názvy_tisku</vt:lpstr>
      <vt:lpstr>'D.1.1 - Architektonicko s...'!Oblast_tisku</vt:lpstr>
      <vt:lpstr>'Pokyny pro vyplnění'!Oblast_tisku</vt:lpstr>
      <vt:lpstr>'Rekapitulace stavby'!Oblast_tisku</vt:lpstr>
      <vt:lpstr>'VON - Vedlejší a ostatní ...'!Oblast_tisku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Miroslava Šmejdířová</dc:creator>
  <cp:lastModifiedBy>Pavel Král</cp:lastModifiedBy>
  <dcterms:created xsi:type="dcterms:W3CDTF">2021-05-11T11:08:21Z</dcterms:created>
  <dcterms:modified xsi:type="dcterms:W3CDTF">2021-05-11T11:52:52Z</dcterms:modified>
</cp:coreProperties>
</file>